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G:\My Drive\BDD&amp;CN\2022\05. Trung tâm truyền thông\04. Thực hiện dự án\Thiết bị chuyên dùng\02. Dự toán gói thầu\01. Xin báo giá\"/>
    </mc:Choice>
  </mc:AlternateContent>
  <xr:revisionPtr revIDLastSave="0" documentId="8_{A6F0ECDC-FF96-4798-8F4E-282ADE07EB5C}" xr6:coauthVersionLast="47" xr6:coauthVersionMax="47" xr10:uidLastSave="{00000000-0000-0000-0000-000000000000}"/>
  <bookViews>
    <workbookView xWindow="-108" yWindow="-108" windowWidth="23256" windowHeight="12456" firstSheet="3" activeTab="3" xr2:uid="{00000000-000D-0000-FFFF-FFFF00000000}"/>
  </bookViews>
  <sheets>
    <sheet name="TổngHợp" sheetId="4" state="hidden" r:id="rId1"/>
    <sheet name="ĐX giảm khối lượng" sheetId="6" state="hidden" r:id="rId2"/>
    <sheet name="Kangatang" sheetId="10" state="veryHidden" r:id="rId3"/>
    <sheet name="STUDIO" sheetId="1" r:id="rId4"/>
    <sheet name="HE THONG KHAC" sheetId="9" r:id="rId5"/>
    <sheet name="THAO DO - VAN CHUYEN" sheetId="8" r:id="rId6"/>
    <sheet name="DECOR" sheetId="7" r:id="rId7"/>
    <sheet name="Decor (2023)" sheetId="3" state="hidden" r:id="rId8"/>
  </sheets>
  <definedNames>
    <definedName name="_xlnm._FilterDatabase" localSheetId="6" hidden="1">DECOR!$A$4:$I$102</definedName>
    <definedName name="_xlnm._FilterDatabase" localSheetId="4" hidden="1">'HE THONG KHAC'!$A$4:$I$1135</definedName>
    <definedName name="_xlnm._FilterDatabase" localSheetId="5" hidden="1">'THAO DO - VAN CHUYEN'!$A$3:$F$336</definedName>
    <definedName name="a0">STUDIO!$B$9</definedName>
    <definedName name="chuong_pl2" localSheetId="6">DECOR!#REF!</definedName>
    <definedName name="_xlnm.Print_Area" localSheetId="6">DECOR!$A$1:$I$102</definedName>
    <definedName name="_xlnm.Print_Area" localSheetId="4">'HE THONG KHAC'!$A$1:$D$1132</definedName>
    <definedName name="_xlnm.Print_Area" localSheetId="3">STUDIO!$A$2:$H$1293</definedName>
    <definedName name="_xlnm.Print_Area" localSheetId="0">TổngHợp!$A$1:$F$10</definedName>
    <definedName name="_xlnm.Print_Area" localSheetId="5">'THAO DO - VAN CHUYEN'!$A$1:$E$333</definedName>
    <definedName name="_xlnm.Print_Titles" localSheetId="6">DECOR!$4:$4</definedName>
    <definedName name="_xlnm.Print_Titles" localSheetId="1">'ĐX giảm khối lượng'!$2:$2</definedName>
    <definedName name="_xlnm.Print_Titles" localSheetId="3">STUDIO!$5:$6</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47" i="9" l="1"/>
  <c r="D548" i="9"/>
  <c r="B1137" i="9"/>
  <c r="B1138" i="9" s="1"/>
  <c r="F5" i="4"/>
  <c r="H52" i="7" l="1"/>
  <c r="H45" i="7"/>
  <c r="H36" i="7"/>
  <c r="H27" i="7"/>
  <c r="H19" i="7"/>
  <c r="H11" i="7"/>
  <c r="H53" i="7"/>
  <c r="H46" i="7"/>
  <c r="H37" i="7"/>
  <c r="H28" i="7"/>
  <c r="I8" i="4" l="1"/>
  <c r="H100" i="7"/>
  <c r="H101" i="7" s="1"/>
  <c r="H97" i="7"/>
  <c r="H98" i="7" s="1"/>
  <c r="H94" i="7"/>
  <c r="H95" i="7" s="1"/>
  <c r="F92" i="7"/>
  <c r="D92" i="7"/>
  <c r="H91" i="7"/>
  <c r="H90" i="7"/>
  <c r="H89" i="7"/>
  <c r="F87" i="7"/>
  <c r="H87" i="7" s="1"/>
  <c r="H86" i="7"/>
  <c r="H85" i="7"/>
  <c r="E84" i="7"/>
  <c r="H84" i="7" s="1"/>
  <c r="H82" i="7"/>
  <c r="H79" i="7"/>
  <c r="D78" i="7"/>
  <c r="H78" i="7" s="1"/>
  <c r="H76" i="7"/>
  <c r="H73" i="7"/>
  <c r="H72" i="7"/>
  <c r="H70" i="7"/>
  <c r="H68" i="7"/>
  <c r="H67" i="7"/>
  <c r="H66" i="7"/>
  <c r="H65" i="7"/>
  <c r="D64" i="7"/>
  <c r="H64" i="7" s="1"/>
  <c r="H62" i="7"/>
  <c r="H61" i="7"/>
  <c r="H60" i="7"/>
  <c r="H59" i="7"/>
  <c r="H51" i="7"/>
  <c r="H50" i="7"/>
  <c r="H48" i="7"/>
  <c r="H44" i="7"/>
  <c r="H43" i="7"/>
  <c r="H39" i="7"/>
  <c r="H34" i="7"/>
  <c r="H33" i="7"/>
  <c r="H32" i="7"/>
  <c r="H31" i="7"/>
  <c r="H30" i="7"/>
  <c r="H25" i="7"/>
  <c r="H22" i="7"/>
  <c r="H15" i="7"/>
  <c r="H14" i="7"/>
  <c r="H10" i="7"/>
  <c r="H7" i="7"/>
  <c r="H6" i="7"/>
  <c r="H92" i="7" l="1"/>
  <c r="J11" i="6" l="1"/>
  <c r="H11" i="6"/>
  <c r="J10" i="6"/>
  <c r="H10" i="6"/>
  <c r="H6" i="6"/>
  <c r="J6" i="6"/>
  <c r="G51" i="6"/>
  <c r="J51" i="6" s="1"/>
  <c r="G50" i="6"/>
  <c r="J50" i="6" s="1"/>
  <c r="G49" i="6"/>
  <c r="J49" i="6" s="1"/>
  <c r="H46" i="6"/>
  <c r="G46" i="6" s="1"/>
  <c r="J46" i="6" s="1"/>
  <c r="H45" i="6"/>
  <c r="G45" i="6" s="1"/>
  <c r="J45" i="6" s="1"/>
  <c r="H43" i="6"/>
  <c r="H42" i="6"/>
  <c r="G42" i="6" s="1"/>
  <c r="J42" i="6" s="1"/>
  <c r="H38" i="6"/>
  <c r="G38" i="6" s="1"/>
  <c r="J38" i="6" s="1"/>
  <c r="H37" i="6"/>
  <c r="G37" i="6" s="1"/>
  <c r="J37" i="6" s="1"/>
  <c r="H34" i="6"/>
  <c r="G34" i="6" s="1"/>
  <c r="J34" i="6" s="1"/>
  <c r="H32" i="6"/>
  <c r="G32" i="6" s="1"/>
  <c r="J32" i="6" s="1"/>
  <c r="H31" i="6"/>
  <c r="G31" i="6" s="1"/>
  <c r="J31" i="6" s="1"/>
  <c r="H30" i="6"/>
  <c r="G30" i="6" s="1"/>
  <c r="J30" i="6" s="1"/>
  <c r="H27" i="6"/>
  <c r="G27" i="6" s="1"/>
  <c r="J27" i="6" s="1"/>
  <c r="H26" i="6"/>
  <c r="G26" i="6" s="1"/>
  <c r="J26" i="6" s="1"/>
  <c r="H25" i="6"/>
  <c r="G25" i="6" s="1"/>
  <c r="J25" i="6" s="1"/>
  <c r="H24" i="6"/>
  <c r="G24" i="6" s="1"/>
  <c r="J24" i="6" s="1"/>
  <c r="F43" i="6"/>
  <c r="I20" i="6"/>
  <c r="J20" i="6" s="1"/>
  <c r="I18" i="6"/>
  <c r="J18" i="6" s="1"/>
  <c r="I17" i="6"/>
  <c r="J17" i="6" s="1"/>
  <c r="I16" i="6"/>
  <c r="J16" i="6" s="1"/>
  <c r="I15" i="6"/>
  <c r="J15" i="6" s="1"/>
  <c r="I12" i="6"/>
  <c r="J12" i="6" s="1"/>
  <c r="I9" i="6"/>
  <c r="J9" i="6" s="1"/>
  <c r="I8" i="6"/>
  <c r="I7" i="6"/>
  <c r="J7" i="6" s="1"/>
  <c r="H20" i="6"/>
  <c r="H18" i="6"/>
  <c r="H17" i="6"/>
  <c r="H16" i="6"/>
  <c r="H15" i="6"/>
  <c r="H12" i="6"/>
  <c r="H9" i="6"/>
  <c r="H8" i="6"/>
  <c r="H7" i="6"/>
  <c r="C7" i="4"/>
  <c r="C6" i="4"/>
  <c r="C4" i="4"/>
  <c r="C3" i="4"/>
  <c r="F6" i="4" l="1"/>
  <c r="J3" i="6"/>
  <c r="G43" i="6"/>
  <c r="J43" i="6" s="1"/>
  <c r="C8" i="4"/>
  <c r="H80" i="3"/>
  <c r="D6" i="4" l="1"/>
  <c r="G6" i="4" s="1"/>
  <c r="E6" i="4"/>
  <c r="J21" i="6"/>
  <c r="J53" i="6" s="1"/>
  <c r="F4" i="4" l="1"/>
  <c r="F3" i="4"/>
  <c r="E4" i="4" l="1"/>
  <c r="F8" i="4"/>
  <c r="E3" i="4"/>
  <c r="H73" i="3"/>
  <c r="H72" i="3"/>
  <c r="H71" i="3"/>
  <c r="H70" i="3"/>
  <c r="H68" i="3"/>
  <c r="H67" i="3"/>
  <c r="H66" i="3"/>
  <c r="H65" i="3"/>
  <c r="H63" i="3"/>
  <c r="D63" i="3"/>
  <c r="H62" i="3"/>
  <c r="D62" i="3"/>
  <c r="H61" i="3"/>
  <c r="D61" i="3"/>
  <c r="H60" i="3"/>
  <c r="D60" i="3"/>
  <c r="H59" i="3"/>
  <c r="H57" i="3"/>
  <c r="D57" i="3"/>
  <c r="H56" i="3"/>
  <c r="H55" i="3"/>
  <c r="H54" i="3"/>
  <c r="H53" i="3"/>
  <c r="H51" i="3"/>
  <c r="D51" i="3"/>
  <c r="D59" i="3" s="1"/>
  <c r="H50" i="3"/>
  <c r="H49" i="3"/>
  <c r="H48" i="3"/>
  <c r="H47" i="3"/>
  <c r="H46" i="3"/>
  <c r="H45" i="3"/>
  <c r="H43" i="3"/>
  <c r="H42" i="3"/>
  <c r="H41" i="3"/>
  <c r="H40" i="3"/>
  <c r="H38" i="3"/>
  <c r="D38" i="3"/>
  <c r="H37" i="3"/>
  <c r="D37" i="3"/>
  <c r="H36" i="3"/>
  <c r="D36" i="3"/>
  <c r="H35" i="3"/>
  <c r="H33" i="3"/>
  <c r="H32" i="3"/>
  <c r="H31" i="3"/>
  <c r="H30" i="3"/>
  <c r="H29" i="3"/>
  <c r="H28" i="3"/>
  <c r="H26" i="3"/>
  <c r="H25" i="3"/>
  <c r="H24" i="3"/>
  <c r="H23" i="3"/>
  <c r="H22" i="3"/>
  <c r="H21" i="3"/>
  <c r="E8" i="4" l="1"/>
  <c r="H19" i="3"/>
  <c r="H18" i="3"/>
  <c r="D18" i="3"/>
  <c r="D25" i="3" s="1"/>
  <c r="D33" i="3" s="1"/>
  <c r="H17" i="3"/>
  <c r="D17" i="3"/>
  <c r="D23" i="3" s="1"/>
  <c r="D24" i="3" s="1"/>
  <c r="H16" i="3"/>
  <c r="H15" i="3"/>
  <c r="H13" i="3"/>
  <c r="D13" i="3"/>
  <c r="D19" i="3" s="1"/>
  <c r="H12" i="3"/>
  <c r="H11" i="3"/>
  <c r="D11" i="3"/>
  <c r="H10" i="3"/>
  <c r="D10" i="3"/>
  <c r="H9" i="3"/>
  <c r="D9" i="3"/>
  <c r="H7" i="3"/>
  <c r="H6" i="3"/>
  <c r="H5" i="3"/>
  <c r="H4" i="3"/>
  <c r="H3" i="3"/>
  <c r="H74" i="3" l="1"/>
  <c r="D4" i="4" l="1"/>
  <c r="G4" i="4" s="1"/>
  <c r="D3" i="4" l="1"/>
  <c r="D8" i="4" l="1"/>
  <c r="G3" i="4"/>
  <c r="G8" i="4" s="1"/>
</calcChain>
</file>

<file path=xl/sharedStrings.xml><?xml version="1.0" encoding="utf-8"?>
<sst xmlns="http://schemas.openxmlformats.org/spreadsheetml/2006/main" count="7725" uniqueCount="2409">
  <si>
    <t>TT</t>
  </si>
  <si>
    <t>DANH MỤC</t>
  </si>
  <si>
    <t>MÔ TẢ</t>
  </si>
  <si>
    <t>MÃ HIỆU</t>
  </si>
  <si>
    <t>XUẤT XỨ</t>
  </si>
  <si>
    <t>ĐƠN VỊ TÍNH</t>
  </si>
  <si>
    <t>ĐƠN GIÁ</t>
  </si>
  <si>
    <t>THÀNH TIỀN</t>
  </si>
  <si>
    <t>I</t>
  </si>
  <si>
    <t>A</t>
  </si>
  <si>
    <t>HỆ THỐNG THIẾT BỊ PHIM TRƯỜNG, TRƯỜNG QUAY</t>
  </si>
  <si>
    <t>PHIM TRƯỜNG S1 LÀM BẢN TIN THỜI SỰ TRỰC TIẾP  (HD/4K)</t>
  </si>
  <si>
    <t>Hệ thống các camera chuyên dùng cấu hình cao HD/4K bao gồm:</t>
  </si>
  <si>
    <t>Hệ thống</t>
  </si>
  <si>
    <t>1.1</t>
  </si>
  <si>
    <t>Camera chuyên dùng HD/4K</t>
  </si>
  <si>
    <t>Chiếc</t>
  </si>
  <si>
    <t>- Cảm biến hình ảnh 3 CMOS full HD 2/3 icnh;
- HDR (Dải động cao);
- Sẵn sàng 4K;
- Hỗ trợ nhiều định dạng HDTV khác nhau 1080p, 1080i, 720p, giúp hiển thị hình ảnh linh hoạt;
- Ngàm ống kính 2/3” bayonet (B4 type) lens mount
- Kính lọc Filter ND hỗ trợ ít nhất 4 lựa chọn trở lên: CLEAR,  1/4, 1/16, 1/64;
- Độ nhạy sáng 2,000 lux, F11 (1080i/59.94); F12 (1080/50i)
- Tỷ lệ S/N 62dB trở lên;
- Độ phân giải giới hạn dòng 1000TV (or more);
- Mức điều chế 60%
- Gain: -6dB, -3dB, 0dB, +3dB, +6dB, +9dB, +12dB, +18dB;</t>
  </si>
  <si>
    <t>1.2</t>
  </si>
  <si>
    <t>Fiber Camera Adaptor</t>
  </si>
  <si>
    <t>- Tương thích với đầu Camera
- Kết nối bộ CCU bằng cáp quang
- Kết nối VF, intercom tiêu chuẩn hỗ trợ tương thích hệ thống
- MIC in 2xXLR3, Balanced, -
- Hỗ trợ tín hiệu vào/ ra BNC 75 Ω.</t>
  </si>
  <si>
    <t>1.3</t>
  </si>
  <si>
    <t>Camera Control Unit system (CCU)</t>
  </si>
  <si>
    <t>Bộ</t>
  </si>
  <si>
    <t>- Kết nối quang tương thích với Camera và các phụ kiện trong hệ thống
- Hỗ trợ định dạng thực tế 1080i và khả năng mở rộng các định dạng 1080p HDR
- Video output: 3G/HD-SDI
- Video input: 3G/HD-SDI 4x (or more);
- Reference input: Tri-Level sync.
- Intercom in/out 4 wire
- Tín hiệu đồng bộ bên ngoài:  1ch (Loop Through) Tri SYNC /blackburst(VBS) - auto detect</t>
  </si>
  <si>
    <t>1.4</t>
  </si>
  <si>
    <t>Operation Control Panel</t>
  </si>
  <si>
    <t>1.5</t>
  </si>
  <si>
    <t>7.0-inch OLED Viewfinder for portable cameras</t>
  </si>
  <si>
    <t>1.6</t>
  </si>
  <si>
    <t>Tripod Adaptor</t>
  </si>
  <si>
    <t>Kết nối máy quay với chân máy quay</t>
  </si>
  <si>
    <t>1.7</t>
  </si>
  <si>
    <t>Ống kính Standard HD/4K 2/3 cho camera</t>
  </si>
  <si>
    <t>Cấu hình bằng hoặc cao hơn:
- Tương thích cảm biến 2/3" (16:9)
- Tích hợp Extender 2x
- Tỷ lệ thu phóng tối thiểu 18x
- Tương thích với máy quay trên
- Tiêu cự 7,6 đến 137mm Với bộ mở rộng: 15,2 đến 274mm hoặc cao hơn
- Hỗ trợ: Focus Type Servo, Iris Type Servo</t>
  </si>
  <si>
    <t>1.8</t>
  </si>
  <si>
    <t>Ống kính góc rộng Ultra-wide HD/4K 2/3 cho camera</t>
  </si>
  <si>
    <t>1.9</t>
  </si>
  <si>
    <t>Ống kính hộp (HD/4K box Len Zoom 27x)</t>
  </si>
  <si>
    <t>1.9.1</t>
  </si>
  <si>
    <t xml:space="preserve">Điều khiển ống kính hộp: </t>
  </si>
  <si>
    <t>1.9.2</t>
  </si>
  <si>
    <t xml:space="preserve">System Expander cho ống kính hộp: </t>
  </si>
  <si>
    <t>Tương thích với thân camera và ống kinh  hộp</t>
  </si>
  <si>
    <t>1.10</t>
  </si>
  <si>
    <t>Full-Servo Control Kit (Servo Focus/ Servo Zoom]</t>
  </si>
  <si>
    <t>1.11</t>
  </si>
  <si>
    <t>Dây cáp quang loại 10 mét cho camera</t>
  </si>
  <si>
    <t>Sợi</t>
  </si>
  <si>
    <t>Tương thích với thân camera và trạm điều khiển.</t>
  </si>
  <si>
    <t>1.12</t>
  </si>
  <si>
    <t>Dây cáp quang loại 50 mét cho camera</t>
  </si>
  <si>
    <t>Tương thích với thân camera và trạm điều khiển. Dài 50m</t>
  </si>
  <si>
    <t>1.13</t>
  </si>
  <si>
    <t>Rulo số 8 cuộn dây cáp 50 mét</t>
  </si>
  <si>
    <t>Phù hợp cuộn cáp</t>
  </si>
  <si>
    <t>1.14</t>
  </si>
  <si>
    <t>Chân máy quay cho camera ống Ultra-wide, Standard</t>
  </si>
  <si>
    <t>1.15</t>
  </si>
  <si>
    <t>Chân máy cho Camera ống kính hộp</t>
  </si>
  <si>
    <t>Hệ thống thiết bị nhắc lời cho PTV bao gồm:</t>
  </si>
  <si>
    <t>2.1</t>
  </si>
  <si>
    <t>Gương và khung đỡ màn hình cho Camera ống kính Standard</t>
  </si>
  <si>
    <t>2.2</t>
  </si>
  <si>
    <t>Gương và khung đỡ màn hình cho Camera ống kính hộp</t>
  </si>
  <si>
    <t>2.3</t>
  </si>
  <si>
    <t>2.3.1</t>
  </si>
  <si>
    <t>2.3.2</t>
  </si>
  <si>
    <t>Màn hình 27 inch</t>
  </si>
  <si>
    <t>2.3.3</t>
  </si>
  <si>
    <t>Bản quyền</t>
  </si>
  <si>
    <t>2.1.4</t>
  </si>
  <si>
    <t>Bộ chia tín hiệu HDMI</t>
  </si>
  <si>
    <t>Hệ thống Video Mixer HD/4K bao gồm</t>
  </si>
  <si>
    <t xml:space="preserve">Hệ thống </t>
  </si>
  <si>
    <t>3.1</t>
  </si>
  <si>
    <t>Bàn trộn (Video Switcher)</t>
  </si>
  <si>
    <t>Khả năng hỗ trợ tối thiểu sau:
- Đa định dạng vào và ra SD, HD (1080i/720p/1080p) khả năng mở rộng bằng option nếu cần cho 4K(UHD)
- Hỗ trợ tối thiểu 40 đầu vào 10 đầu ra cho định dạng tiêu chuẩn HD 1080i
- Xử lý tín hiệu 10bit 4:2:2
- Có Frame sync tất cả đầu vào
- Tối thiểu hỗ trợ 2ME và khả năng mở rộng 4ME
- M/E transition: CUT, MIX, WIPE
- Keyer: Luminance key, Bus key, Chromakey, Box mask, Pattern mask, EDGE;
- Tín hiệu Multiview tích hợp có thể tùy chỉnh ra 02 đường khác nhau; Khả năng hiển thị: Title, tally, audio level meter; Clock
- 02 nguồn chạy dự phòng
- Khả năng kết nối với lưu trữ ngoài
Các thiết bị phụ trợ tương thích với toàn hệ thống</t>
  </si>
  <si>
    <t>3.2</t>
  </si>
  <si>
    <t>Panel điều khiển (cho bàn trộn)</t>
  </si>
  <si>
    <t>- Hỗ trợ tối thiểu 22 phím bấm lựa chọn nguồn vào, 02 lớp ME
- Kết nối cổng LAN
- Tương thích với bộ xử lý tín hiệu trên</t>
  </si>
  <si>
    <t>3.3</t>
  </si>
  <si>
    <t>Máy tính chuyên dùng</t>
  </si>
  <si>
    <t>Hệ thống thiết bị xử lý Video bao gồm:</t>
  </si>
  <si>
    <t>4.1</t>
  </si>
  <si>
    <t>Thiết bị tạo xung đồng bộ</t>
  </si>
  <si>
    <t>4.2</t>
  </si>
  <si>
    <t xml:space="preserve">Khung lắp thiết bị có nguồn, quạt kèm nguồn dự phòng </t>
  </si>
  <si>
    <t>4.3</t>
  </si>
  <si>
    <t>HD/SD embedder Audio 8 Analog audio inputs, 4 AES inputs</t>
  </si>
  <si>
    <t>- Tương thích hệ thống audio mixer, đầu ra các thiết bị lý audio khác dùng đưa vào bộ nhúng âm thanh
- Tín hiệu vào: 3G/HD/SD-SDI
- Embed 8 kênh âm thanh
- Khả năng điều chỉnh độ trễ audio
- Ít nhất 2 đầu 3G/HD/SD-SDI với âm thanh nhúng.
- Khả năng tạo Test TONE và Test Pattern Video.
- Tương thích hoàn toàn với khung chứa thiết bị</t>
  </si>
  <si>
    <t>4.4</t>
  </si>
  <si>
    <t>HD/SD Audio De-Embedder</t>
  </si>
  <si>
    <t>- Tương thích hệ thống audio mixer.
- Tín hiệu vào: 3G/HD/SD-SDI với âm thanh nhúng
- Đầu vào tự động nhận dạng chuẩn (HD/SD)
- Ít nhất 02 đầu 3G/HD/SD-SDI
- Đầu ra 8 kênh Analog audio
- Khả năng điều chỉnh độ trễ audio
- Chức năng tạo tín hiệu test Audio và  Test Pattern video
- Tương thích hoàn toàn với khung chứa thiết bị</t>
  </si>
  <si>
    <t>4.5</t>
  </si>
  <si>
    <t>Đồng bộ Frame sync 3G/HD/SD Frame Synchronizer</t>
  </si>
  <si>
    <t>- Tương thích với tín hiệu của hệ thống
- Xử lý Frame sync
- Tín hiệu đầu vào: 3G/HD/SD-SDI với âm thanh nhúng Đầu vào tự động nhận dạng chuẩn (HD/SD)
- Đồng bộ Audio và video theo tín hiệu xung  tín hiệu Genlock
- Có chức năng làm trễ video
- Tương thích hoàn toàn với khung chứa thiết bị</t>
  </si>
  <si>
    <t>4.6</t>
  </si>
  <si>
    <t>Bộ khuếch đại phân chia tín hiệu Genlock</t>
  </si>
  <si>
    <t>- Tương thích hoàn toàn với khung chứa thiết bị.
- Tương thích với tín hiệu của hệ thống
- Phân chia tối thiểu 1 ra 8
- 01 đầu vào Analog Video, có đường Loop
- Trở kháng vào: 75Ω
- Gain: -3 đến +3 dB</t>
  </si>
  <si>
    <t>4.7</t>
  </si>
  <si>
    <t>Bộ khuếch đại phân chia tín hiệu HD/SD-SDI</t>
  </si>
  <si>
    <t>- Tương thích hoàn toàn với khung chứa thiết bị.
- Tương thích với tín hiệu của hệ thống
- Phân chia tối thiểu 1 vào 8 ra tín hiệu  SD/HD/3G.
- Tự động nhận dạng tín hiệu
- Reclocking hay bypass</t>
  </si>
  <si>
    <t>4.8</t>
  </si>
  <si>
    <t>Bộ khuếch đại phân chia tín hiệu Audio Analog</t>
  </si>
  <si>
    <t>- Tương thích hoàn toàn với khung chứa thiết bị.
- Tương thích với tín hiệu của hệ thống
- Vào ra âm thanh analog audio.
- Khuếch đại phân chia 2-8, có thể cấu hình 1x8 hoặc dual 1x4
- Chức năng gain tín hiêu đầu vào
- Điều khiển từ xa cho các thiết lập</t>
  </si>
  <si>
    <t>4.9</t>
  </si>
  <si>
    <t>Chuyển đổi tín hiệu Converters SD, HD and Ultra HD</t>
  </si>
  <si>
    <t>- Hỗ trợ các định dạng đầu vào ra PAL và NTSC, các chuẩn HD 1,5G và 3G hoặc hơn.
- Tối thiểu 02 đầu vào có đường loop throught
- Tín hiệu vào HDMI có loop throught và đường HDMI output
- Đường âm thanh nhúng 16 kênh, vào và ra
- Đường HDMI hỗ trợ 8 kênh tiếng vào ra.
- Ít nhất 02 đường âm thanh XLR analoge vào.
- 1x BNC - Black Burst in SD or Tri-level sync in HD.
- Ít nhất một đường tín hiệu BNC ra blackburst hay tri-level sync, đồng dạng với tín hiểu ra.
- Kết nối USB và RJ45 cho điều khiển update hoặc control thiết bị.
- Có các nút trực quan và màn hình LCD hiển thị</t>
  </si>
  <si>
    <t>4.10</t>
  </si>
  <si>
    <t>Chuyển mạch HD/SD 16x16 cho Video</t>
  </si>
  <si>
    <t>- Tương thích với tín hiệu trong hệ thống
- Hỗ trợ 16 vào 16 ra HD/SD
- Tự động nhận điện tín hiệu:reclock at SMPTE 259M, 292M, 344M, 424M &amp;
- Phần mềm hỗ trợ điều khiển từ máy tính giao diện GUI
Khả năng cấu hình và điều khiển thông qua máy tính</t>
  </si>
  <si>
    <t>4.11</t>
  </si>
  <si>
    <t>Panel điều khiển từ xa cho bộ chuyển mạch 16x16</t>
  </si>
  <si>
    <t>Có chức năng điều khiển từ bộ chuyển mạch 16x16
Tương thích với hệ thống</t>
  </si>
  <si>
    <t>Nguồn cấp cho Router và Panel Router</t>
  </si>
  <si>
    <t>Tương thích với hệ thống</t>
  </si>
  <si>
    <t>4.13</t>
  </si>
  <si>
    <t>Multiview16 đường vào chuẩn SD/HD</t>
  </si>
  <si>
    <t>- Hỗ trợ 16 đường tín hiệu SDI vào và 16 đường Loop throught
- Hỗ trợ định dạng vào ra 10-bit SD-SDI, HD-SDI
- Ít nhất 4 đường Multivỉew ra SDI và 1 HDMI ra
- Chức năng điều khiển layout hiển thị từ mặt thiết bị
- Sử dụng màn LCD hiển thị menu, hay kết nối RJ45 để điều khiển thiết bị.</t>
  </si>
  <si>
    <t>Bộ truyền tín hiệu (video-audio) qua đường cáp quang</t>
  </si>
  <si>
    <t>Optical Transceiver</t>
  </si>
  <si>
    <t>Tương thích với hệ thống
3Gbit SDI Optical Transceiver</t>
  </si>
  <si>
    <t>Hệ thống màn hình hiển thị tín hiệu video kiểm tra</t>
  </si>
  <si>
    <t>5.1</t>
  </si>
  <si>
    <t>Màn hình cho Multiview loại 49 inch hiển thị tín hiệu video Multiviews</t>
  </si>
  <si>
    <t>Tương thích toàn bộ hệ thống
Cấu hình tương đương hoặc cao hơn:
- Sử dụng công nghệ IPS với đèn LED chiếu sau.
- Kích thước tối thiểu là 49inch
- Độ sáng tối thiểu 500cd/m2
- Độ tương phản:  ≥ 8000:1 1
- Góc nhìn tổi thiểu là 178 độ
- Độ sâu màu tối thiểu: 1.076 (10bit)
- Thời gian đáp ứng ≥ 8ms
- Tần số tối thiểu 60Hz
- Hỗ trợ Landscape; Portrait
- Tương thích khung hình tới : 3840 x 2160
- Hỗ trợ các phân giải phổ biến trong truyền hình
- Video vào: 1 x DisplayPort (with HDCP); 2 x HDMI (with HDCP)
- Audio: 1 x DisplayPort; 2 x HDMI
- Audio ra: 1 x 3,5 mm jack
- Data: USB
- Lựa chọn Detect đầu vào; First; Last</t>
  </si>
  <si>
    <t>5.2</t>
  </si>
  <si>
    <t>Màn hình hiển thị tín hiệu PGM loại 17 inch</t>
  </si>
  <si>
    <t xml:space="preserve"> - Màn hình chuyên dụng 17inch
- Độ phân giải Ful HD 1920x1080, tỷ lệ 16:9
- Hỗ trợ 02 đường SDI vào ít nhất 1 đường loop throught
- Ít nhất 1 đường vào Composite, HDMI
- Hỗ trợ tính năng side by side cho hiển thị 2 đường tín hiệu vào đồng thời
- Hỗ trợ loa</t>
  </si>
  <si>
    <t>5.3</t>
  </si>
  <si>
    <t xml:space="preserve">Màn hình cho PTV để kiểm tra hình ảnh </t>
  </si>
  <si>
    <t>5.4</t>
  </si>
  <si>
    <t>Chuyển đổi tín hiệu converter SDI to HDMI cho màn hình</t>
  </si>
  <si>
    <t>5.5</t>
  </si>
  <si>
    <t>Bộ Waveform kiểm soát chất lượng video</t>
  </si>
  <si>
    <t>- Hỗ trợ các định dạng: SD, HD
- KHả năng loop througt các tín hiệu vào
- Đồng thời cho vào ít nhất 02 tín hiệu
- Xử lý tín hiệu cho các tính năng: Luminance Waveform, Vectorscope, RGB Parade, YUV Parade, Histogram, Audio phase and level.
- Sử dụng USB hay RJ45 để cho cài đặt
- Lấy mẫu video 4:2:2 và 4:4:4, lấy mẫu âm thanh 48kHz.
- Kết nối hiển thị Tally 9-Pin D-sub</t>
  </si>
  <si>
    <t xml:space="preserve">Hệ thống máy trạm cho ghi, phát file và tạo chữ </t>
  </si>
  <si>
    <t>Hệ  thống</t>
  </si>
  <si>
    <t>6.1</t>
  </si>
  <si>
    <t>6.1.1</t>
  </si>
  <si>
    <t>Máy tính Workstation chuyên dùng ghi hình công nghệ IT chuẩn HD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</si>
  <si>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6.1.2</t>
  </si>
  <si>
    <t>6.1.3</t>
  </si>
  <si>
    <t>Phần mềm chuyên dụng recorder</t>
  </si>
  <si>
    <t>6.1.4</t>
  </si>
  <si>
    <t>Phần mềm chuyên dụng dựng hình chuyên dụng cho biên tập</t>
  </si>
  <si>
    <t>Phần mềm dựng phim với các tính năng cho ngành truyền hình
Có khả năng ghép sửa, chỉnh màu sắc, lồng nhạc
Bản quyền tối thiểu 3 năm</t>
  </si>
  <si>
    <t>6.1.5</t>
  </si>
  <si>
    <t>Card In/Output Video Audio</t>
  </si>
  <si>
    <t>6.2.1</t>
  </si>
  <si>
    <t>Máy tính Workstation chuyên dùng cho phát file hình và dowload tin công nghệ IT chuẩn HD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</si>
  <si>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6.2.2</t>
  </si>
  <si>
    <t>6.2.3</t>
  </si>
  <si>
    <t>6.2.4</t>
  </si>
  <si>
    <t>6.3</t>
  </si>
  <si>
    <t>6.3.1</t>
  </si>
  <si>
    <t>Máy tính Workstation chuyên dùng tạo chữ (CG) chuẩn HD</t>
  </si>
  <si>
    <t>Máy tính Workstation chuyên dùng tạo chữ (CG) chuẩn HD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</si>
  <si>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6.3.2</t>
  </si>
  <si>
    <t>6.3.3</t>
  </si>
  <si>
    <t>Phần mềm chuyên dụng tạo chữ HD</t>
  </si>
  <si>
    <t>6.3.4</t>
  </si>
  <si>
    <t>Card mạng quang kép (10Gbps):
- Ports: Two 10GbE SFP+
- Data Transfer Rate: 10 Gbps
- Interface Type: PCI Express</t>
  </si>
  <si>
    <t>Modul quang loại SFP+:
- Bước sóng: 1310nm
- Khỏng cách: 10km
- Đầu nối: LC Duplex
- Lọai cáp tương thích: SMF</t>
  </si>
  <si>
    <t>Bộ ghi phát hình trên nền tảng ổ cứng</t>
  </si>
  <si>
    <t>- Hỗ trợ ít nhất 1 đường vào 02 đường ra tín hiệu SDI: SD/HD/3G
- Hỗ trợ 1 đường HDMI vào 1 đường HDMI ra.
- Có loa, giắc audio ra headphone
- Màn hình hiển thị 2,2inch
- Hỗ trợ 02 khe ổ cứng SSD 2.5inch
- Phím chức năng cho phép điểu khiển menu.
- Tự động xác định tín hiệu vào SD, HD, 6G‑SDI and 12G‑SDI.
- 02 khe thẻ SD
- Cổng 1 x USB‑C 3.1 Gen 2 mở rộng cho phép ghi hình kết nối từ ngoài</t>
  </si>
  <si>
    <t>Hệ thống audio cho Studio bao gồm:</t>
  </si>
  <si>
    <t>7.1</t>
  </si>
  <si>
    <t>Bàn audio mixer kỹ thuật số 16 kênh mono mic inputs; AES in and out</t>
  </si>
  <si>
    <t>Tương thích hoàn toàn với hệ thống, có cấu hình tương đương hoặc bằng:
- Tối thiểu 16 đường Mono mic vào .
- AES in and out
- 20 đường mix ra.
- 4 FX
- 2 Matrix
- Delay trên tất cả input và output
- 4 Mute Groups
- Màn hình cảm ứng cho phép điều khiển linh hoạt</t>
  </si>
  <si>
    <t>7.2</t>
  </si>
  <si>
    <t xml:space="preserve">Bộ Microphone cài ve áo thu phát không dây băng tần FM; bao gồm: Đầu Micro cài áo, bộ nhận, Bộ phát </t>
  </si>
  <si>
    <t>7.3</t>
  </si>
  <si>
    <t>Microphone cài tai cho bộ thu phát không dây</t>
  </si>
  <si>
    <t>7.4</t>
  </si>
  <si>
    <t>Micro mu rùa để bàn</t>
  </si>
  <si>
    <t>Tương đương hoặc tốt hơn:
- Loại micro mu rùa
- Phân cực Half-cardioid 
- Tần số đáp ứng khoảng: 30 - 20,000 Hz
- Độ nhạy –34 dB (19.9 mV) re 1V at 1 Pa.
- Trở kháng 200 ohms
- Nguồn Phantom: 11-52V DC
- Kết nối XLR balanced</t>
  </si>
  <si>
    <t>7.5</t>
  </si>
  <si>
    <t>Loa kiểm tra - Studio Speaker Monitor</t>
  </si>
  <si>
    <t>7.6</t>
  </si>
  <si>
    <t>Tai nghe kiểm tra</t>
  </si>
  <si>
    <t xml:space="preserve">Tai nghe kiểm âm: 
Thông số cao hoặc tương đường
- Loại Closed-back dynamic
- Kích thước loa &gt;=40mm
- Tần số đáp ứng ít nhất trong khoảng :15-22kHz
- Độ nhạy tương đương hoặc tốt hơn 96dB </t>
  </si>
  <si>
    <t>7.7</t>
  </si>
  <si>
    <t>Bộ giao tiếp điện thoại có dây</t>
  </si>
  <si>
    <t>7.8</t>
  </si>
  <si>
    <t>Bộ cắt mic</t>
  </si>
  <si>
    <t>8.1</t>
  </si>
  <si>
    <t>Panel IP 12 phím bấm</t>
  </si>
  <si>
    <t>Panel IP
- Bàn điều khiển người dùng cho phép kết nối với các hệ thống liên lạc nội bộ bên trên qua IP. 
- Có màn hiển thị thông tin cho các kênh
- Mỗi phím của từng kênh cho phép chuyển đổi giữa các chế độ chỉ Listen, chỉ Talk và chế độ cả Listen cả Talk; có phím bấm cho phép điều khiển mức âm lượng. 
- Panel có tối thiểu 12 phím bấm có thể cấu hình. Panel này còn cung cấp thêm chức năng bàm phím quay số để hỗ trợ nhấn số cuộc gọi và truy nhập nhanh vào các menu
- Cổng kết nối Headset: tối thiểu 1
- Cổng kết nối mic: tối thiểu 1
- Cổng LAN: tối thiểu 2 x BASE-T Ethernet</t>
  </si>
  <si>
    <t>8.2</t>
  </si>
  <si>
    <t>Microphone cổ ngỗng cho IP panel</t>
  </si>
  <si>
    <t>Microphone cổ ngỗng cho IP panel
- Tương thích hoàn toàn với Panel IP bên trên</t>
  </si>
  <si>
    <t>8.3</t>
  </si>
  <si>
    <t>Tai nghe kèm micro loại 2 tai cho các Panel IP</t>
  </si>
  <si>
    <t>Tai nghe kèm micro loại 2 tai cho các Panel IP
- Tương thích hoàn toàn với Panel IP bên trên</t>
  </si>
  <si>
    <t>8.4</t>
  </si>
  <si>
    <t>Tai nghe kèm micro loại 1 tai cho các Panel IP</t>
  </si>
  <si>
    <t>Tai nghe kèm micro loại 1 tai cho các Panel IP
- Tương thích hoàn toàn với Panel IP bên trên</t>
  </si>
  <si>
    <t>8.5</t>
  </si>
  <si>
    <t>Thiết bị kết nối audio Intercom qua mạng IP (4 port partyline và 4 port 4-wire ) IP interface</t>
  </si>
  <si>
    <t>Thiết bị kết nối audio Intercom qua mạng IP
- Hỗ trợ giao tiếp intercom với tối thiểu 2 cổng 2-wire (tương thích Bộ phát không dây IFB)
- Hỗ trợ giao tiếp intercom với tối thiểu 3 cổng 4-wire (tương thích Intercom của CCU Camera)
- Tương thích kết nối hoàn toàn với hệ thống matrix intercom tại Tổng khống chế</t>
  </si>
  <si>
    <t>8.6</t>
  </si>
  <si>
    <t>Bộ phát không dây âm thanh cho MC trường quay</t>
  </si>
  <si>
    <t>Bộ phát không dây âm thanh cho MC trường quay
- Tương thích hoàn toàn với thiết bị kết nối audio Intercom qua mạng IP bên trên 
- Bộ phát không dây IFB sử dụng trong truyền hình
- Audio Input tương thích: RTS, Clear Comm</t>
  </si>
  <si>
    <t>8.7</t>
  </si>
  <si>
    <t>Bộ thu không dây</t>
  </si>
  <si>
    <t>Bộ thu không dây
-	Tương thích hoàn toàn với Bộ phát không dây bên trên
Bao gồm pin và sạc pin</t>
  </si>
  <si>
    <t>8.8</t>
  </si>
  <si>
    <t>Tai nghe cho bộ nhắc lời</t>
  </si>
  <si>
    <t>Tai nghe cho bộ nhắc lời
-	Tương thích hoàn toàn với bộ thu không dây bên trên</t>
  </si>
  <si>
    <t>Hệ thống thiết bị phụ trợ trong studio bao gồm</t>
  </si>
  <si>
    <t>9.1</t>
  </si>
  <si>
    <t>Xe đẩy Dolly cho quay phim, cần đẩy, ghế…</t>
  </si>
  <si>
    <t>9.2</t>
  </si>
  <si>
    <t>Ray</t>
  </si>
  <si>
    <t>Hệ thống ray có thể tháo lắp gồm: 02 đoạn dài 1,6m, 03 đoạn dài 2,3m, 02 đoạn cong 45 độ và phụ kiện đấu nối</t>
  </si>
  <si>
    <t>9.3</t>
  </si>
  <si>
    <t>Cẩu tay quay phim/ tay Boom Camera</t>
  </si>
  <si>
    <t>Hệ thống phim trường ảo bao gồm:</t>
  </si>
  <si>
    <t>10.1</t>
  </si>
  <si>
    <t>Phần mềm chuyên dụng</t>
  </si>
  <si>
    <t>10.2</t>
  </si>
  <si>
    <t>Máy trạm Workstation chuyên dùng cho cài đặt phần mềm trường quay ảo</t>
  </si>
  <si>
    <t>- Kích thước: 27" (1920 x 1080), Tỷ lệ 16:9
- Tấm nền IPS, Góc nhìn: 178 (H) / 178 (V)
- Tần số quét: 60Hz , Thời gian phản hồi 5 ms
- Cổng hình ảnh: 1 x DisplayPort 1.2, 1 x HDMI 1.4, 1 x VGA/D-sub</t>
  </si>
  <si>
    <t>10.3</t>
  </si>
  <si>
    <t>Phông màn Key nền xanh cho hệ thống phim trường ảo, khung treo phông có motor quấn và phụ kiện</t>
  </si>
  <si>
    <t>Phông màn Key nền xanh green cho hệ thống phim trường ảo; loại chống cháy
Đủ cho 1 trường quay và theo thiết kế
Tương thích với toàn hệ thống</t>
  </si>
  <si>
    <t>Hệ thống giao tiếp video audio trực tuyến qua mạng Internet</t>
  </si>
  <si>
    <t>11.1</t>
  </si>
  <si>
    <t>Bộ giao tiếp</t>
  </si>
  <si>
    <t>Hệ thống màn hình Background cho trường quay bao gồm:</t>
  </si>
  <si>
    <t>12.1</t>
  </si>
  <si>
    <t>Cấu hình kĩ thuật tối thiểu hoặc cao hơn:
Màn LED kích thước 3520 * 2080, bao gồm:
Tương thích hoặc cao hơn hệ thống:
- Khoảng cách điểm ảnh: 1.86mm
- Cấu hình điểm ảnh: RGB - Công nghệ SMD
- Cường độ sáng: ≥450cd/m2
- Tuổi thọ 100.000 h 
- Công suất trung bình W/m2 ≤146
- Công suất lớn nhất W/m2: ≤439
- Tần số làm mới: ≥3840Hz
- Tần số khung hình: 50/60Hz
 (Số lượng tương ứng với màn LED)</t>
  </si>
  <si>
    <t>Nguồn cho màn LED</t>
  </si>
  <si>
    <t>Tương thích hoàn toàn với hệ thống
 (Số lượng tương ứng với màn LED)</t>
  </si>
  <si>
    <t>Card xử lý</t>
  </si>
  <si>
    <t>12.2</t>
  </si>
  <si>
    <t xml:space="preserve">Bộ xử lý hình ảnh </t>
  </si>
  <si>
    <t>Bộ xử lý hình ảnh 
-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</si>
  <si>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t>12.3</t>
  </si>
  <si>
    <t>Máy tính chuyên dùng nguyên chiếc</t>
  </si>
  <si>
    <t>Màn hình ≥ 23 inch</t>
  </si>
  <si>
    <t>Phần mềm chuyên dùng</t>
  </si>
  <si>
    <t>Tương thích với toàn hệ thống</t>
  </si>
  <si>
    <t>Gói</t>
  </si>
  <si>
    <t>Hệ thống ánh sáng trường quay bao gồm:</t>
  </si>
  <si>
    <t>13.1</t>
  </si>
  <si>
    <t>Đèn chủ spot light, LED đi kèm barndoor</t>
  </si>
  <si>
    <t>13.2</t>
  </si>
  <si>
    <t>Đèn ven spot light, LED đi kèm barndoor</t>
  </si>
  <si>
    <t>13.3</t>
  </si>
  <si>
    <t>Đèn LED Panel cho ánh sáng chủ</t>
  </si>
  <si>
    <t>13.4</t>
  </si>
  <si>
    <t xml:space="preserve">Đèn LED chiếu phông </t>
  </si>
  <si>
    <t>Bộ khung treo đèn</t>
  </si>
  <si>
    <t>Tay treo đèn xếp, móc treo đèn</t>
  </si>
  <si>
    <t>13.8</t>
  </si>
  <si>
    <t>Tay treo đèn Telescopic kèm móc treo</t>
  </si>
  <si>
    <t>13.9</t>
  </si>
  <si>
    <t>Tủ</t>
  </si>
  <si>
    <t>Phụ kiện lắp đặt toàn hệ thống bao gồm:</t>
  </si>
  <si>
    <t>14.1</t>
  </si>
  <si>
    <t xml:space="preserve">UPS 60KVA cho thiết bị </t>
  </si>
  <si>
    <t>14.1.1</t>
  </si>
  <si>
    <t xml:space="preserve">UPS 60KVA </t>
  </si>
  <si>
    <t>14.1.2</t>
  </si>
  <si>
    <t xml:space="preserve">Tủ ắc quy tương thích với UPS, chất liệu thép, sơn tĩnh điện, có khả năng chống gỉ, chống ăn mòn kim loại </t>
  </si>
  <si>
    <t>14.1.3</t>
  </si>
  <si>
    <t>Loại ắc qui 12 VDC, kín khí, dung lượng ắc qui tương thích với UPS đáp ứng công suất yêu cầu, không cần bảo dưỡng</t>
  </si>
  <si>
    <t>14.2</t>
  </si>
  <si>
    <t>14.3</t>
  </si>
  <si>
    <t>14.4</t>
  </si>
  <si>
    <t>Audio connector panel Female XLR</t>
  </si>
  <si>
    <t>Female XLR</t>
  </si>
  <si>
    <t>Audio connector panel Male XLR</t>
  </si>
  <si>
    <t>Male XLR</t>
  </si>
  <si>
    <t>Dây video SDI-HD/3G (100m)</t>
  </si>
  <si>
    <t>Cuộn</t>
  </si>
  <si>
    <t>14.8</t>
  </si>
  <si>
    <t>Jack BNC (100 đầu)</t>
  </si>
  <si>
    <t>Hộp</t>
  </si>
  <si>
    <t>Chuẩn BNC, tương thích với hệ thống</t>
  </si>
  <si>
    <t>Dây Audio (200m)</t>
  </si>
  <si>
    <t>2-conductor microphone cable (200m/roll):
- Chiều dài: 200m/ cuộn
- Cáp 2 lõi có bọc kim chống nhiễu</t>
  </si>
  <si>
    <t>Jack Audio Female XLR</t>
  </si>
  <si>
    <t>Đầu nối Audio  XLR/Female:
- Loại giắc: XLR
- Chuẩn: Cái (Female)
- Kiểu kết nối dây: hàn</t>
  </si>
  <si>
    <t>Jack Audio Male XLR</t>
  </si>
  <si>
    <t>Đầu nối Audio XLR/Male 
- Loại giắc: XLR
- Chuẩn: Đực (Male)
- Kiểu kết nối dây: hàn</t>
  </si>
  <si>
    <t>Giắc audio RCA</t>
  </si>
  <si>
    <t>Giắc Stereo Phone 6.3 mm (1/4")</t>
  </si>
  <si>
    <t>Cáp mạng (305m/cuộn)</t>
  </si>
  <si>
    <t>Đầu nối cáp UTP</t>
  </si>
  <si>
    <t>Đầu chụp bảo vệ Đầu nối cáp</t>
  </si>
  <si>
    <t>Mặt ổ cắm chữ nhật, 2 cổng</t>
  </si>
  <si>
    <t>Ổ cắm mạng</t>
  </si>
  <si>
    <t>ODF quang 8 port</t>
  </si>
  <si>
    <t>Dây nhảy quang, dài 5m</t>
  </si>
  <si>
    <t>Cáp quang Multimode OM3, 8FO</t>
  </si>
  <si>
    <t>m</t>
  </si>
  <si>
    <t>Tủ rack lắp thiết bị</t>
  </si>
  <si>
    <t>Thanh phân phối nguồn 6 ổ cắm</t>
  </si>
  <si>
    <t>Cáp điện loại 2x4 (100m/cuộn)</t>
  </si>
  <si>
    <t>Tủ cấp điện cho hệ thống trường quay (tủ, atomat tổng, và các atomat nhánh, đèn báo, đồng hồ, ổ điện )</t>
  </si>
  <si>
    <t>Bộ truyền tin 4G/5G:</t>
  </si>
  <si>
    <t>15.1</t>
  </si>
  <si>
    <t>Bộ mã hóa 4G/5G HD</t>
  </si>
  <si>
    <t>15.2</t>
  </si>
  <si>
    <t>Màn hình  27 inch</t>
  </si>
  <si>
    <t>Tương thích hoàn toàn hệ thống
Tương đương hoặc cao hơn:
- Dải tần hoạt động phù hợp tiêu chuẩn Việt Nam băng UHF
- Audio frequency response 23 Hz - 18 kHz 
- Bộ nhận: tương thích bộ phát
- Bộ phát: Transmission power  max. 30 mW
- Đầu mic thu: Cáp dài ≥1.60 m; kết nối giăc 3.5mm; 
Độ nhạy 17 mV/Pa; omni-directional
- Gồm: 2 rod antennas, rackmount set, 4 rubber feet</t>
  </si>
  <si>
    <t>II</t>
  </si>
  <si>
    <t>PHIM TRƯỜNG S2 LÀM BẢN TIN THỜI SỰ KHÔNG TRỰC TIẾP (HD)</t>
  </si>
  <si>
    <t>Hệ thống phụ kiện lắp đặt toàn hệ thống bao gồm UPS 60KVA, Video/Audio Patch, Dây, Jack các loại, Tủ rack …</t>
  </si>
  <si>
    <t>1.1.1</t>
  </si>
  <si>
    <t>UPS 60KVA</t>
  </si>
  <si>
    <t>1.1.2</t>
  </si>
  <si>
    <t>1.1.3</t>
  </si>
  <si>
    <t>Cấu hình kĩ thuật tối thiểu hoặc cao hơn:
Màn LED kích thước 3520 * 2080, bao gồm:
Tương thích hoặc cao hơn hệ thống:
- Khoảng cách điểm ảnh: 1.86mm
- Cấu hình điểm ảnh: RGB - Công nghệ SMD
- Cường độ sáng: ≥450cd/m2
- Tuổi thọ 100.000 h 
- Công suất trung bình W/m2 ≤146
- Công suất lớn nhất W/m2: ≤439
- Tần số làm mới: ≥3840Hz
- Tần số khung hình: 50/60Hz
(Số lượng tương ứng với màn LED)</t>
  </si>
  <si>
    <t>Bộ xử lý hình ảnh</t>
  </si>
  <si>
    <t>5</t>
  </si>
  <si>
    <t>III</t>
  </si>
  <si>
    <t>PHIM TRƯỜNG S3 LẤY HÌNH MC CÁC CHƯƠNG TRÌNH CHUYÊN ĐỀ, CHUYÊN MỤC (HD)</t>
  </si>
  <si>
    <t>Hệ thống thiết bị bổ sung kết nối hoàn thiện hệ thống phim trường khi chuyển hệ thống thiết bị phim trường cũ của Trung tâm Truyền thông tỉnh sang</t>
  </si>
  <si>
    <t>UPS 20KVA</t>
  </si>
  <si>
    <t>Đầu nối Audio XLR/Female:
- Loại giắc: XLR
- Chuẩn:  Cái (Female)
- Kiểu kết nối dây: hàn
Tương thích với hệ thống</t>
  </si>
  <si>
    <t>Đầu nối Audio XLR/Male 
- Loại giắc: XLR
- Chuẩn: Đực (Male)
- Kiểu kết nối dây: hàn
Tương thích với hệ thống</t>
  </si>
  <si>
    <t>IV</t>
  </si>
  <si>
    <t>PHIM TRƯỜNG S4 LẤY HÌNH MC TIẾNG NƯỚC NGOÀI VÀ TIẾNG DÂN TỘC (HD)</t>
  </si>
  <si>
    <t>- Kết nối quang tương thích với các phụ kiện trong hệ thống
- Hỗ trợ định dạng thực tế 1080i và khả năng mở rộng các định dạng 1080p HDR
- Video output: 3G/HD-SDI
- Video input: 3G/HD-SDI 4x (or more);
- Reference input: Tri-Level sync.
- Intercom in/out 4 wire
- Tín hiệu đồng bộ bên ngoài:  1ch (Loop Through) Tri SYNC /blackburst(VBS) - auto detect</t>
  </si>
  <si>
    <t>Tương thích với thân camera và trạm điều khiển. Dài 10m</t>
  </si>
  <si>
    <t>2.2.1</t>
  </si>
  <si>
    <t>2.2.2</t>
  </si>
  <si>
    <t>2.2.3</t>
  </si>
  <si>
    <t>Bộ chia HDMI</t>
  </si>
  <si>
    <t>Hệ thống Video mixer (HD) bao gồm:</t>
  </si>
  <si>
    <t>Bàn trộn Video Switcher</t>
  </si>
  <si>
    <t>Panel điều khiển cho bàn trộn</t>
  </si>
  <si>
    <t>3.4</t>
  </si>
  <si>
    <t>3.5</t>
  </si>
  <si>
    <t xml:space="preserve">Máy tính Workstation chuyên dùng ghi hình công nghệ IT chuẩn HD </t>
  </si>
  <si>
    <t>Máy đồng bộ nguyên chiếc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</si>
  <si>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6.2</t>
  </si>
  <si>
    <t xml:space="preserve">Máy tính Workstation chuyên dùng cho phát file hình và dowload tin công nghệ IT chuẩn HD </t>
  </si>
  <si>
    <t>Phần mềm chuyên dụng dựng chuyên dụng cho biên tập</t>
  </si>
  <si>
    <t xml:space="preserve">Nguồn cho màn LED </t>
  </si>
  <si>
    <t>Tương thích hoàn toàn với hệ thống
Cạc nhận:
(Số lượng tương ứng với màn LED)</t>
  </si>
  <si>
    <t>Bộ xử lý hình ảnh 
-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</si>
  <si>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t>Màn hình  ≥ 23 inch</t>
  </si>
  <si>
    <t>Phông màn Key nền xanh cho hệ thống phim trường ảo</t>
  </si>
  <si>
    <t>10.8</t>
  </si>
  <si>
    <t>11.1.1</t>
  </si>
  <si>
    <t>11.1.2</t>
  </si>
  <si>
    <t>11.1.3</t>
  </si>
  <si>
    <t>11.2</t>
  </si>
  <si>
    <t>11.3</t>
  </si>
  <si>
    <t>11.4</t>
  </si>
  <si>
    <t>Jack BNC</t>
  </si>
  <si>
    <t>Dây Audio</t>
  </si>
  <si>
    <t>V</t>
  </si>
  <si>
    <t>PHIM TRƯỜNG ẢO S5  (HD)</t>
  </si>
  <si>
    <t>4</t>
  </si>
  <si>
    <t>VI</t>
  </si>
  <si>
    <t>PHIM TRƯỜNG ẢO S6  (HD/4K)</t>
  </si>
  <si>
    <t>Dây cáp quang loại 100 mét cho camera</t>
  </si>
  <si>
    <t>Rulo số 8 cuộn dây cáp 100 mét</t>
  </si>
  <si>
    <t>- Hỗ trợ tối thiểu 12 phím bấm lựa chọn nguồn vào, 02 lớp ME
- Kết nối cổng LAN
- Tương thích với bộ xử lý tín hiệu trên</t>
  </si>
  <si>
    <t>3G / HD / SD SDI Analog Audio Embedder</t>
  </si>
  <si>
    <t>3G / HD / SD SDI Analog Audio De-Embedder</t>
  </si>
  <si>
    <t>- Tương thích xử lý tín hiệu của hệ thống yêu cầu
- Xử lý Frame sync
- Tín hiệu đầu vào: 3G/HD/SD-SDI với âm thanh nhúng Đầu vào tự động nhận dạng chuẩn (HD/SD)
- Đồng bộ Audio và video theo tín hiệu xung  tín hiệu Genlock
- Có chức năng làm trễ video
- Tương thích hoàn toàn với khung chứa thiết bị</t>
  </si>
  <si>
    <t>Bộ truyền tín hiệu video-audio qua đường cáp quang</t>
  </si>
  <si>
    <t>Máy tính Workstation chuyên dùng ghi hình công nghệ IT chuẩn HD</t>
  </si>
  <si>
    <t>bản quyền</t>
  </si>
  <si>
    <t>Máy tính Workstation chuyên dùng cho phát file hình và dowload tin công nghệ IT chuẩn HD</t>
  </si>
  <si>
    <t xml:space="preserve">Bộ Microphone cài ve áo thu phát không dây băng tần FM; bao gồm: Đầu Micro cài áo, bộ nhận,  Bộ phát </t>
  </si>
  <si>
    <t>9.2.1</t>
  </si>
  <si>
    <t>9.2.2</t>
  </si>
  <si>
    <t>Jack Audio Male XLR
- Loại giắc: XLR
- Chuẩn: Đực (Male)
- Kiểu kết nối dây: hàn</t>
  </si>
  <si>
    <t>VII</t>
  </si>
  <si>
    <t>PHIM TRƯỜNG S7 CHO THU GHI GIAO LƯU TỌA ĐÀM (HD)</t>
  </si>
  <si>
    <t>Máy tính điều khiển</t>
  </si>
  <si>
    <t>VIII</t>
  </si>
  <si>
    <t>PHIM TRƯỜNG S8 PHỤC VỤ VĂN NGHỆ, GAMESHOW (HD/4K)</t>
  </si>
  <si>
    <t>2-inch HD View Finder</t>
  </si>
  <si>
    <t>Tương thích với hệ thông
- Hỗ trợ màn hình tối thiểu 2inch</t>
  </si>
  <si>
    <t>Điều khiển ống kính hộp</t>
  </si>
  <si>
    <t>Bàn audio mixer kỹ thuật số 24 kênh mono mic inputs; AES in and out</t>
  </si>
  <si>
    <t xml:space="preserve">Bộ Microphone cài ve áo thu phát không dây băng tần FM; bao gồm: Đầu Micro cài áo, bộ nhận ,  Bộ phát </t>
  </si>
  <si>
    <t xml:space="preserve">Bộ Microphone cầm tay thu phát không dây băng tần FM; bao gồm: Bộ phát , Đầu Micro , Bộ nhận </t>
  </si>
  <si>
    <t>Tương thích hoàn toàn với hệ thống
Cấu hình tương đương hoặc hơn:
- Tần số sử dụng Q1-6: 470.2 - 526 MHz
- System Latency 1.9 ms
- Bộ phát: Audio output level 18 dBu max; Transmission power BLE: max. 10 mW EIRP; nặng 1000 g.
- Bộ nhận: Audio link: 10 mW; ERP (Range Y1-3): 12 mW ERP; BLE: max. 10 mW EIRP; nặng 195 g (without microphone module)
- Gồm: 2 rod antennas; rackmount set ; 4 rubber feet</t>
  </si>
  <si>
    <t>Micro cổ ngỗng để bàn</t>
  </si>
  <si>
    <t>- Micro cổ ngỗng không dây UHF
- Số micro cổ ngỗng: 2
- Tần số: 700 ~ 800MHz
- Có thể chọn 2 * 100 kênh
- Khoảng cách làm việc: 80 – 100 mét
- Màn hình LCD, Điều khiển âm lượng riêng lẻ
- Máy thu kim loại + Mics nhựa
- 2 cái XLR Đầu Ra Cân Bằng
- Sử dụng pin: AAA 1.5V trong 8 giờ
- 1 cái 1/4-inch hỗn hợp đầu ra
- Độ nhạy đầu vào thực tế 6dBuV
- Tần số ổn định ± 0,005% (-10 ℃ ~ 50 ℃)
- Độ lệch cực đại ± 3 KHz
- Tỷ số tín hiệu / nhiễu&gt; 105dB (1KHz-A)
- Điện áp đầu ra tối đa 12dBV ~ 15dBv
- Ngõ ra âm thanh 2.2 KΩ</t>
  </si>
  <si>
    <t>Bộ chuyển đổi tín hiệu 16 input và 8 output:</t>
  </si>
  <si>
    <t>Tương thích với hệ thống
Cấu hình tương đương hoặc cao hơn
- Hỗ trợ 16 đường vào 8 đường ra
- Kết nối mởi rộng đường vào-ra cho audio mixer</t>
  </si>
  <si>
    <t>Thiết bị xử lý tín hiệu  âm thanh và quản lý hệ thống:</t>
  </si>
  <si>
    <t>Thiết bị xử lý tín hiệu  âm thanh và quản lý hệ thống:
- 2 x 6 Loudspeaker Management System w/ Display 
Tính năng:
- Loại bỏ tiếng vọng
- Điều khiển qua giao diện: RS-232 PC GUI
- Tính năng nén và giới hạn
- Tính năng Graphic và Parametric EQ
- Tính năng tự động Auto-EQ</t>
  </si>
  <si>
    <t>Dual Self-PoweredSubwoofer System 2000 Watt:</t>
  </si>
  <si>
    <t>Two-Way Bass Reflex Self-Powered System 2000 Watt:</t>
  </si>
  <si>
    <t>Two-Way Powered Line Array Loudspeaker System 1750W:</t>
  </si>
  <si>
    <t>Dual-Channel Advanced Feedback Suppression Processor</t>
  </si>
  <si>
    <t>7.14</t>
  </si>
  <si>
    <t>Khung treo loa: Tương thích hệ thống loa</t>
  </si>
  <si>
    <t>chiếc</t>
  </si>
  <si>
    <t>Tương thích hệ thống
Theo thiết kế</t>
  </si>
  <si>
    <t>Panel IP 24 phím bấm</t>
  </si>
  <si>
    <t>Bộ giao tiếp hệ thống 8 port 4-wire qua IP 1RU</t>
  </si>
  <si>
    <t>Thiết bị kết nối audio Intercom qua mạng IP 
- Hỗ trợ giao tiếp intercom với tối thiểu 5 cổng 4-wire (tương thích Intercom của CCU Camera)
- Tương thích kết nối hoàn toàn với hệ thống matrix intercom tại Tổng khống chế</t>
  </si>
  <si>
    <t>Phần mềm 8 người dùng mobile app liên lạc nội bộ qua mạng LAN, WAN</t>
  </si>
  <si>
    <t>License</t>
  </si>
  <si>
    <t>Bộ giao tiếp hệ thống 2 port 2-wire qua IP 1RU</t>
  </si>
  <si>
    <t>Thiết bị kết nối audio Intercom qua mạng IP
- Hỗ trợ giao tiếp intercom với tối thiểu 2 cổng 2-wire (tương thích Bộ phát không dây IFB)
- Tương thích kết nối hoàn toàn với hệ thống matrix intercom tại Tổng khống chế</t>
  </si>
  <si>
    <t>Bộ thu không dây
-	Tương thích hoàn toàn với Bộ phát không dây bên trên</t>
  </si>
  <si>
    <t>Pin và sạc Pin</t>
  </si>
  <si>
    <t>Pin và sạc Pin
- Tương thích với bộ thu không dây bên trên</t>
  </si>
  <si>
    <t xml:space="preserve">Hệ thống Boom Telescopic Camera trường quay </t>
  </si>
  <si>
    <t>Hệ thống thực ảo tăng cường bao gồm:</t>
  </si>
  <si>
    <t xml:space="preserve">Các bộ máy tính chuyên dùng </t>
  </si>
  <si>
    <t>Phần mềm phim trường ảo chuyên dùng</t>
  </si>
  <si>
    <t>11.1.4</t>
  </si>
  <si>
    <t>Hệ thống Tracking cho camera bằng hồng ngoại</t>
  </si>
  <si>
    <t>Hệ thống Tracking cho camera bằng hồng ngoại
Tương thích hệ thống</t>
  </si>
  <si>
    <t>Thiết kế đồ họa một trường quay ảo đầy đủ</t>
  </si>
  <si>
    <t>Một set đồ họa trường quay ảo đầy đủ</t>
  </si>
  <si>
    <t>Hỗ trợ kĩ thuật từ xa 24/7 trong 1 năm</t>
  </si>
  <si>
    <t>Hỗ trợ qua điện thoại, máy tính từ xa 24h/ ngày và 7 ngày / tuần trong thời gian 1 năm</t>
  </si>
  <si>
    <t>Module LED P2.5 Pro (Số lượng tương ứng với màn LED)
- Khoảng cách điểm ảnh: 2.5mm
- Cấu hình điểm ảnh: RGB - Công nghệ SMD
- Cường độ sáng:600cd/m2. 
- Tuổi thọ 100.000h 
- Công suất trung bình W/m2 ≤152
- Công suất lớn nhất W/m2:≤457
- Tần số làm mới: ≥1920Hz
- Tần số khung hình: 50/60Hz
- Horizontal Viewing Angle (° ): 160
- Vertical Viewing Angle (° ):  140
- Drive Mode: Constant Current 32S</t>
  </si>
  <si>
    <t>Tương thích hoàn toàn với hệ thống
(Số lượng tương ứng với màn LED)</t>
  </si>
  <si>
    <t>Card xử lý:</t>
  </si>
  <si>
    <t>Tương thích hoàn toàn với hệ thống
Bộ xử lý hình ảnh
- Product type: 2-in-1 controller
- Support zoom: support
- Support splicing: support
- Picture in Picture: Support
- Source switching effects: Support
- Custom EDID: Support
- Video input interface: HDMI 2.0 × 1, DVI × 4, 3G-SDI × 1
- LED Out: 16 network ports, 4 fiber outputs
- Load capacity: 10.4 million pixels
- Control method: USB, serial control
- Video source bit depth: 10bit / 8bit
(Số lượng tương ứng với màn LED)</t>
  </si>
  <si>
    <t>Màn hình 23.8"</t>
  </si>
  <si>
    <t>Phần mềm</t>
  </si>
  <si>
    <t>Đèn LED Fresnel đi kèm barndoor</t>
  </si>
  <si>
    <t>Đèn chiếu mặt LED profile</t>
  </si>
  <si>
    <t xml:space="preserve">Đèn LED </t>
  </si>
  <si>
    <t>Đèn Follow + chân đèn</t>
  </si>
  <si>
    <t>Đèn kỹ xảo Moving Head spot LED</t>
  </si>
  <si>
    <t>Đèn Moving head Beam</t>
  </si>
  <si>
    <t>Đèn nhuộm mầu sân khấu</t>
  </si>
  <si>
    <t>Đèn chớp LED theo nhạc</t>
  </si>
  <si>
    <t>Đèn xóa cằm sân khấu</t>
  </si>
  <si>
    <t>Đèn xóa cằm sân khấu
Tương đương hoặc hơn:
- LIGHT SOURCE : ≥128W tổng LED màu
- Công suất:  ≥ 120W
- Góc chiếu sáng: ≥  37°
- Source life expectancy: &gt; 50.000 h
- Protocols: DMX512
- Input voltage: AC100-240V 50/60Hz</t>
  </si>
  <si>
    <t>Bàn điều khiển ánh sáng kỹ thuật số DMX
Tương thích với hệ thống
- Bàn kĩ thuật số điều khiển DMX
- Max Number of DMX Channels:  ≥ 6x512 channel
- Direct DMX Outputs:  ≥4
- Network Ports:  ≥ 3
- USB Ports:  ≥ 6
- MIDI Ports (In and Out): Yes
- Remote input port: Yes
- LTC Timecode In Port: 1
- ≥16 Execute buttons</t>
  </si>
  <si>
    <t>Bộ chia DMX</t>
  </si>
  <si>
    <t xml:space="preserve">Tương thích với hệ thống
- 5-pin DMX splitter/distributor
- Output: 8 x DMX512
- Input Voltage: 100 to 240 VAC, 50/60 Hz </t>
  </si>
  <si>
    <t>Máy tạo khói</t>
  </si>
  <si>
    <t>Tương thích với hệ thống
- 230V,50/60Hz
- Máy tạo khói</t>
  </si>
  <si>
    <t>Máy Tạo Gió</t>
  </si>
  <si>
    <t>Máy tính xách tay cho lập trình và phụ kiện</t>
  </si>
  <si>
    <t>Tủ điện cho hệ thống ánh sáng: Thiết kế theo thực tế</t>
  </si>
  <si>
    <t>Móc treo đèn</t>
  </si>
  <si>
    <t>Móc treo đèn moving</t>
  </si>
  <si>
    <t>Giàn khung chịu lực treo đèn trên sân khấu + Sào treo đèn</t>
  </si>
  <si>
    <t>Hệ thống pa lăng xích nâng hạ sào đèn</t>
  </si>
  <si>
    <t>Hệ thống pa lăng xích nâng hạ sào đèn
Phù hợp với hệ thống</t>
  </si>
  <si>
    <t>Bộ điều khiển pa lăng xích</t>
  </si>
  <si>
    <t>Bộ điều khiển pa lăng xích
Phù hợp với hệ thống</t>
  </si>
  <si>
    <t>Dây tín hiệu điều khiển</t>
  </si>
  <si>
    <t>sợi</t>
  </si>
  <si>
    <t>Bộ chia nguồn</t>
  </si>
  <si>
    <t>Dây nguồn điện cho pa lăng xích</t>
  </si>
  <si>
    <t>Hệ móc treo cơ khí gắn trần để treo pa lăng xích</t>
  </si>
  <si>
    <t>Tủ rack 16U lắp đặt bộ điều khiển</t>
  </si>
  <si>
    <t>Tủ cấp điện cho hệ thống đèn</t>
  </si>
  <si>
    <t>Video patch (kèm dây nhảy): Dùng làm patch, có kèm dây nhảy đủ cho hệ thống</t>
  </si>
  <si>
    <t>Audio Patch (kèm dây nhảy): Dùng làm patch, có kèm dây nhảy đủ cho hệ thống</t>
  </si>
  <si>
    <t>Jack BNC: Chuẩn BNC, tương thích với hệ thống</t>
  </si>
  <si>
    <t>Dây Audio: Tương thích với hệ thống</t>
  </si>
  <si>
    <t>Microphone cable (100m/cuộn)</t>
  </si>
  <si>
    <t>Đầu nối Audio XLR/Female:
- Loại giắc: XLR
- Chuẩn: Cái (Female)
- Kiểu kết nối dây: hàn</t>
  </si>
  <si>
    <t>Cáp điện loại 2x6 (100m/cuộn)</t>
  </si>
  <si>
    <t>Đồng hồ LED thanh - kết nối GPS</t>
  </si>
  <si>
    <t>Bộ liên lạc Talkback giữa Studio và phòng điều khiển sản xuất loại đặt bàn</t>
  </si>
  <si>
    <t xml:space="preserve">Bộ </t>
  </si>
  <si>
    <t>Bộ Gimbal chống rung cho Camera</t>
  </si>
  <si>
    <t>Thiết bị truyền tín hiệu không dây HD-SDI/HDMI:</t>
  </si>
  <si>
    <t>Thiết bị truyền tín hiệu không dây HD-SDI/HDMI:
- Dải tần : 5GHz
- Khoảng cách truyền tải &gt;= 600m 
- SD/HD/3G-SDI input and output: up to 1080p60
- HDMI input and output: up to 1080p60
+ Các phụ kiện đi kèm tương thích;
- Phù hợp với hệ thống</t>
  </si>
  <si>
    <t>Thiết bị chuyển đổi tín hiệu HDMI sang HD-SDI (loại lưu động)</t>
  </si>
  <si>
    <t>Tương thích hoàn toàn hệ thống
Tương đương hoặc cao hơn:
- Dải tần hoạt động phù hợp tiêu chuẩn Việt Nam băng UHF
- Audio frequency response 23 Hz - 18 kHz 
- Bộ nhận tương thích bộ phát
- Bộ phát: Transmission power  max. 30 mW
- Đầu mic thu: Cáp dài ≥1.60 m; kết nối giăc 3.5mm; 
Độ nhạy 17 mV/Pa; omni-directional
- Gồm: 2 rod antennas, rackmount set, 4 rubber feet</t>
  </si>
  <si>
    <t xml:space="preserve">Tai nghe kiểm âm: 
Thông số cao hoặc tương đường
- Loại Closed-back dynamic
- Kích thước loa ≥40mm
- Tần số đáp ứng ít nhất trong khoảng :15-22kHz
- Độ nhạy tương đương hoặc tốt hơn 96dB </t>
  </si>
  <si>
    <t>IKEGAMI</t>
  </si>
  <si>
    <t>CANON</t>
  </si>
  <si>
    <t>CJ14ex4.3B
IASE S</t>
  </si>
  <si>
    <t>UJ27×6.5B</t>
  </si>
  <si>
    <t>FZP-T61 x 1
FFP-T61 x 1
FMJ-702 x 2</t>
  </si>
  <si>
    <t>SE-H750</t>
  </si>
  <si>
    <t>SS-41-IASD</t>
  </si>
  <si>
    <t>QD-10PD</t>
  </si>
  <si>
    <t>LIBEC</t>
  </si>
  <si>
    <t>VIỆT NAM</t>
  </si>
  <si>
    <t>QD-30PD</t>
  </si>
  <si>
    <t>DELL</t>
  </si>
  <si>
    <t>LS27C310EAEXXV</t>
  </si>
  <si>
    <t>SAMSUNG</t>
  </si>
  <si>
    <t>CDH 1411</t>
  </si>
  <si>
    <t>LYNX-TECHNIK</t>
  </si>
  <si>
    <t>PRECISION 7920 TOWER</t>
  </si>
  <si>
    <t>ADOBE PREMIERE PRO CC</t>
  </si>
  <si>
    <t>ADOBE</t>
  </si>
  <si>
    <t>AUDIO-TECHNICA</t>
  </si>
  <si>
    <t>BROADCAST DE + HỖ TRỢ NÂNG CẤP 1 NĂM</t>
  </si>
  <si>
    <t>AXIMMETRY</t>
  </si>
  <si>
    <t>TALKSHOW VS 4000</t>
  </si>
  <si>
    <t>NEWTEK</t>
  </si>
  <si>
    <t>PAKOTEK</t>
  </si>
  <si>
    <t>SWIT</t>
  </si>
  <si>
    <t>STAR TRACKER</t>
  </si>
  <si>
    <t>STYPE</t>
  </si>
  <si>
    <t>D2</t>
  </si>
  <si>
    <t>HỆ THỐNG PHÒNG ĐỌC, PHÒNG LỒNG TIẾNG TRUYỀN HÌNH</t>
  </si>
  <si>
    <t>PHÒNG LỒNG TIẾNG CHƯƠNG TRÌNH TRUYỀN HÌNH (Thời sự, chuyên đề, chuyên mục, quảng cáo)</t>
  </si>
  <si>
    <t>Hệ thống âm thanh chuyên dùng cho phòng lồng tiếng gồm:</t>
  </si>
  <si>
    <t>Audio Mixer 6 Input:</t>
  </si>
  <si>
    <t>Tương thích với hệ thống
Thống số cấu hình cao hoặc tương đương:
- Hỗ trợ  6 đường vào âm thanh analogue
- Khả năng cài đặt 2 đường AUX.
- Kết nối chuẩn XLR-3pin hoặc TRS 1/4inch
- Đường vào RCA và ra hỗ trợ
- Hỗ trợ 2 EQ đường vào.
- Đầu ra Headphone
- Đèn Led hiển thị mức tín hiệu 
- Nguồn phantom 48V</t>
  </si>
  <si>
    <t>Micro dây định hướng cho MC</t>
  </si>
  <si>
    <t>Microphone thu âm cầm tay chất lượng cao, 
- Hướng Supper Cardioid:
- Nguyên lý chuyển đổi: Dynamic
- Tần số : từ 40 đến 18000 Hz;
- Độ nhạy : 2,0mV/Pa = -54dB (0 dB = 1V/Pa) = -74 dB (0 dB = 1V/ubar);
- Trở kháng: 350 Ohm;
- Trở kháng tối thiểu: 1000 Ohm;
- Kết nối: XLR-3</t>
  </si>
  <si>
    <t xml:space="preserve">Tay gắn Mic, loại gắn bàn: </t>
  </si>
  <si>
    <t>Tay gắn Mic, loại gắn bàn: 
Đầy đủ phụ kiện tay gắn Mic, loại gắn bàn</t>
  </si>
  <si>
    <t xml:space="preserve">Tai nghe kiểm âm: 
Thông số cao hoặc tương đường
- Loại Closed-back dynamic
- Kích thước loa &gt;=45mm
- Tần số đáp ứng ít nhất trong khoảng :15-25000Hz
- Độ nhạy tương đương hoặc tốt hơn 99dB </t>
  </si>
  <si>
    <t>Tivi kiểm tra theo dõi Video:</t>
  </si>
  <si>
    <t>Dây Micro</t>
  </si>
  <si>
    <t>Bộ máy tính bàn có cấu hình cao bao gồm:</t>
  </si>
  <si>
    <t xml:space="preserve">Máy trạm Workstation chuyên dùng dựng Audio </t>
  </si>
  <si>
    <t>Máy trạm đồng bộ nguyên chiếc dựng Audio có cấu hình tối thiểu hoặc cao hơn:
- CPU: Intel Xeon 16 cores; 2GHz
- RAM: 64GB
- Graphics Card: NVIDIA® T1000 (4 GB GDDR6 dedicated)
- Ổ cứng OS: 512GB  SSD
- Ổ cứng lưu trữ: 2TB 7200RPM SATA 3.5in 
- Optical Device : 9.5mm DVD-Writer 1st ODD
- LAN: 10GbE SFP+
- Windows 11 Pro for Workstations
- Keyboard, Mouse</t>
  </si>
  <si>
    <t>Card Video:</t>
  </si>
  <si>
    <t>2.4</t>
  </si>
  <si>
    <t xml:space="preserve">Card audio thu/phát với âm thanh vào ra cân bằng Analog &amp; Digital </t>
  </si>
  <si>
    <t>Cấu hình cao hơn hoặc tương đương
- Hỗ trợ Analogue Sampling Rate tối thiểu 32kHz, 44.1kHz, 48kHz, 88.2kHz, 96kHz
- Hỗ trợ xử lý: 	24 bits
- Dải động: &gt;100dB typical 
- Giao điện hỗ trợ: Tối thiểu 2 đường line analogue stereo cân bằng.
- Trở kháng vào: 20kΩ (balanced line), 
 - Có điều chỉnh gain
- Tần số đáp ứng: đầu vào 20Hz to 20kHz</t>
  </si>
  <si>
    <t>2.5</t>
  </si>
  <si>
    <t>Phần mềm thu âm chuyên dụng và dựng audio:</t>
  </si>
  <si>
    <t>Phần mềm thu âm chuyên dụng và dựng audio:
- Phần mềm dàn dựng âm thanh phù hợp với hệ thống
- Bản quyền tối thiểu 3 năm</t>
  </si>
  <si>
    <t>Card mạng quang kép (10Gbps):
- Ports: Two 10GbE SFP+
- Data Transfer Rate: 10 Gbps
- Interface Type: PCI Express Gen2 x8</t>
  </si>
  <si>
    <t>Modul quang loại SFP+:
- Bước sóng: 1310nm
- Khỏng cách: 10km
- Đầu nối: LC Duplex
- Lọai cáp: SMF</t>
  </si>
  <si>
    <t>Dây HDMI</t>
  </si>
  <si>
    <t>PHÒNG LỒNG TIẾNG TRUYỀN HÌNH TIẾNG DÂN TỘC, TIẾNG NƯỚC NGOÀI</t>
  </si>
  <si>
    <t>Tương thích với hệ thống
Thống số cấu hình cao hoặc tương đương:
- Hỗ trợ &gt;=6 đường vào âm thanh analogue
- Khả năng cài đặt &gt;= 2 đường AUX.
- Kết nối chuẩn XLR-3pin hoặc TRS 1/4inch
- Đường vào RCA và ra hỗ trợ
- Hỗ trợ &gt;=2 EQ đường vào.
- Đầu ra Headphone
- Đèn Led hiển thị mức tín hiệu 
- Nguồn phantom 48V</t>
  </si>
  <si>
    <t>Microphone thu âm cầm tay chất lượng cao, dẫn hướng Supper Cardioid:
- Nguyên lý chuyển đổi: Dynamic
- Tần số : từ 40 đến 18000 Hz;
- Độ nhạy : 2,0mV/Pa = -54dB (0 dB = 1V/Pa) = -74 dB (0 dB = 1V/ubar);
- Trở kháng: 350 Ohm;
- Trở kháng tối thiểu: 1000 Ohm;
- Kết nối: XLR-3</t>
  </si>
  <si>
    <t>Tai nghe kiểm âm</t>
  </si>
  <si>
    <t xml:space="preserve">Thông số cao hoặc tương đường
- Loại Closed-back dynamic
- Kích thước loa &gt;=45mm
- Tần số đáp ứng ít nhất trong khoảng :15-28000Hz
- Độ nhạy tương đương hoặc tốt hơn 99dB </t>
  </si>
  <si>
    <t>Tủ cấp điện cho hệ thống trường quay (tủ bao gồm atomat tổng, và các atomat nhánh, đèn báo, đồng hồ, ổ điện )</t>
  </si>
  <si>
    <t>PHÒNG LỒNG TIẾNG PHIM TÀI LIỆU, PHIM TRUYỀN HÌNH</t>
  </si>
  <si>
    <t>Tương thích hoàn toàn với hệ thống, có cấu hình tương đương hoặc bằng:
- Tối thiểu 16 đường Mono mic vào .
- AES in and out
- ≥16 đường mix ra.
- ≥ 4 FX
- Delay trên tất cả input và output
- ≥ 4  Mute Groups
- Màn hình cảm ứng cho phép điều khiển linh hoạt</t>
  </si>
  <si>
    <t>Micro thu nhạc cụ bộ gõ tần số trung:
Tương thích với hệ thống
Thống số cấu hình cao hoặc tương đương:
- Loại: Polar Pattern Cardioid, Omnidirectional, Figure-of-eight
- Tần số đáp ứng tương đương hoặc rộng hơn dải: 20 - 18,000 Hz
- Tất tần số thấp có thể lựa chọn
- Độ nhạy hở mạch:  tốt hơn -36 dB (1V at 1 Pa)
- Nguồn: 48V DC
- Gồm: Giá treo chống sốc có ren 5/8", hộp bảo vệ
- Chủng loại mic phantom, đầy đủ shock mount</t>
  </si>
  <si>
    <t>Micro thu bộ gõ dải tần thấp</t>
  </si>
  <si>
    <t>Tương thíc với hệ thống
Thống số cấu hình cao hoặc tương đương:
- Micro loại: Element Dynamic, Polar Pattern Hypercardioid
- Tần số đáp ứng rộng hoặc trong dải: 40-16,000 Hz
- Kết nối XLR-3pin
- Độ nhạy mở mạch:  –55 dB (1.7 mV) re 1V at 1 Pa
- Chủng loại mic phantom, đầy đủ shock mount</t>
  </si>
  <si>
    <t>Micro thu nhạc cụ bộ gõ dài tần cao</t>
  </si>
  <si>
    <t>Đầy đủ phụ kiện tay gắn Mic, loại gắn bàn</t>
  </si>
  <si>
    <t>Loa kiểm tra</t>
  </si>
  <si>
    <t>Thiết bị phân chia tai nghe</t>
  </si>
  <si>
    <t xml:space="preserve">Bộ máy trạm Workstation nhập khẩu nguyên chiếc chuyên dùng có cấu hình cao &amp; lồng tiếng đa kênh Multitrack: </t>
  </si>
  <si>
    <t xml:space="preserve">Máy trạm Workstation nguyên chiếc chuyên dùng dựng Audio </t>
  </si>
  <si>
    <t xml:space="preserve">Màn hình 27 inch </t>
  </si>
  <si>
    <t>- Kích thước 27 inch
Độ phân giải 4K UHD 3840 x 2160 ( 16 : 9 )
Tấm nền IPS
Thời gian phản hồi 8 ms (bình thường)
Độ sáng 300 cd/m2
góc nhìn rộng đến 178°.
Giao diện kết nối:  HDMI, DisplayPort, USB</t>
  </si>
  <si>
    <t>Card âm thanh chuyên dụng thu/phát với âm thanh vào ra cân bằng Analog &amp; Digital</t>
  </si>
  <si>
    <t>Cấu hình cao hơn hoặc tương đương
Tương thích hệ thống
Tương đương hoặc hơn:
- Hỗ trợ tối thiểu 32kHz, 44.1kHz, 48kHz, 88.2kHz, 96kHz
- Hỗ trợ xử lý: 	24 bits
- Dải động: &gt;100dB typical 
- Giao điện hỗ trợ: Tối thiểu 2 đường line analogue stereo cân bằng.
- Trở kháng vào: 20kΩ (balanced line), 2.5kΩ (microphone)
- Trở kháng ra: 120Ω (balanced)
- Có điều chỉnh gain
- Tần số đáp ứng: đầu vào 20Hz to 20kHz</t>
  </si>
  <si>
    <t>D3</t>
  </si>
  <si>
    <t>HỆ THỐNG THIẾT BỊ CHUYÊN DÙNG CHO PHÓNG VIÊN, BIÊN TẬP VIÊN, KỸ THUẬT VIÊN TÁC NGHIỆP</t>
  </si>
  <si>
    <t>Chân máy</t>
  </si>
  <si>
    <t>Gá chân máy quay</t>
  </si>
  <si>
    <t>Phù hợp với máy quay và chân máy quay</t>
  </si>
  <si>
    <t>Túi đựng máy</t>
  </si>
  <si>
    <t>Pin dung lượng lớn trung bình cho máy quay</t>
  </si>
  <si>
    <t>Pin dung lượng lớn cho máy quay</t>
  </si>
  <si>
    <t>Phù hợp sử dụng cho camera vác vai mục trên
Tương đương hoặc tốt hơn:
- Pin dùng  Lithium-Ion
- Hỗ trợ chuẩn V-Mount
- Dung lượng tối thiểu: 14.4V,  195 Wh
- Đèn hiển thị dung lượng Pin LED
- Hỗ trợ nguồn ra chuẩn D-tap</t>
  </si>
  <si>
    <t>Sạc Pin máy quay</t>
  </si>
  <si>
    <t>Phù hợp sử dụng cho camera vác vai mục trên và mục pin cho camera
Tương đương hoặc tốt hơn
- Sạc cho Pin chuẩn V-Mount
- Sạc đồng thời đươc 02 kênh
- Nguồn sạc 3A trên mỗi kênh sạc
- Hỗ trợ nguồn AC 4-pin XLR đầu ra
- Thiết kế di động</t>
  </si>
  <si>
    <t xml:space="preserve">Thẻ nhớ </t>
  </si>
  <si>
    <t>Thiết bị đọc thẻ SxS</t>
  </si>
  <si>
    <t>Micro phỏng vấn + Dây 5m</t>
  </si>
  <si>
    <t>Micro phỏng vấn không dây cầm tay không dây (loại 2 bộ phát, 1 bộ thu)</t>
  </si>
  <si>
    <t>Kính lọc UV</t>
  </si>
  <si>
    <t>Kính lọc UV phù hợp với máy quay</t>
  </si>
  <si>
    <t>Đèn LED (gồm: Sạc và pin)</t>
  </si>
  <si>
    <t>Áo mưa</t>
  </si>
  <si>
    <t>Phù hợp với máy quay</t>
  </si>
  <si>
    <t>Hệ thống các CAMERA CẦM TAY LƯU ĐỘNG HD/4K Camcoder 1/2 inch bao gồm</t>
  </si>
  <si>
    <t>Camera cầm tay lưu động HD/4K Camcoder 1/2 inch</t>
  </si>
  <si>
    <t>Tương thích bằng hoặc hơn:
- Polar Pattern Supercardioid
- Frequency response 50 – 20,000 Hz
- Output Connectors (Analog) 1 x XLR 3-Pin Male
- Power supply phantom 48V</t>
  </si>
  <si>
    <t>Túi mềm đựng Camera</t>
  </si>
  <si>
    <t>Túi mềm đựng tương thích với máy quay</t>
  </si>
  <si>
    <t>Sạc pin máy quay</t>
  </si>
  <si>
    <t xml:space="preserve"> Tương thích với hệ thống, thông số tương đương hoặc cao hơn
- Sạc đồng thời 02 pin
- Sẵn nguồn cấp ra 12V
- Đèn cảnh báo trạng thái sạc</t>
  </si>
  <si>
    <t xml:space="preserve"> Tương thích với hệ thống, thông số tương đương hoặc cao hơn
- Tải trọng 8kg
- Cao ít nhất trong khoảng 56cm-166cm
- Trọng lượng không vượt quá 5.5-6kg
- Ball diameter 75mm
- Section 2STAGE
- Spreader Ground</t>
  </si>
  <si>
    <t>Thiết bị đọc thẻ Memory Card Reader</t>
  </si>
  <si>
    <t>Phủ hợp hệ thống</t>
  </si>
  <si>
    <t>HỆ THỐNG CÁC THIẾT BỊ SẢN XUẤT CHƯƠNG TRÌNH</t>
  </si>
  <si>
    <t>Phần mềm dàn dựng, bản quyền</t>
  </si>
  <si>
    <t>Màn hình 27inch</t>
  </si>
  <si>
    <t>Tai nghe (Headphone)</t>
  </si>
  <si>
    <t>Card Video</t>
  </si>
  <si>
    <t xml:space="preserve">- Video Input Connectors: 12G-SDI &amp; HDMI; Input Video Format: SDI; 
- Video Output Connectors: 12G-SDI &amp; HDMI; Output Video Format: SDI </t>
  </si>
  <si>
    <t>Giắc Phone 3.5 mm Mini Phone</t>
  </si>
  <si>
    <t>Bộ dựng lưu động cho phóng viên cấu hình cao HD/4K nhập khẩu nguyên chiếc có cấu hình tối thiểu hoặc cao hơn</t>
  </si>
  <si>
    <t>Máy tính Laptop Workstation chuyên dùng HD/4K nguyên chiếc</t>
  </si>
  <si>
    <t xml:space="preserve">Phần mềm dựng hình chuyên dùng có bản quyền </t>
  </si>
  <si>
    <t xml:space="preserve">Bộ dựng đồ họa chuyên dùng có cấu hình cao HD/4K </t>
  </si>
  <si>
    <t xml:space="preserve">Máy tính Workstation chuyên dùng HD/4K </t>
  </si>
  <si>
    <t>Phần mềm đồ họa chuyên dùng có bản quyền</t>
  </si>
  <si>
    <t>Phần mềm đồ họa chuyên nghiệp dành cho truyền hình
Bản quyền tối thiểu 3 năm</t>
  </si>
  <si>
    <t>3.6</t>
  </si>
  <si>
    <t>3.7</t>
  </si>
  <si>
    <t>3.8</t>
  </si>
  <si>
    <t>3.9</t>
  </si>
  <si>
    <t>Bộ máy dựng biên tập HD chuyên dùng cấu hình cao</t>
  </si>
  <si>
    <t>Máy tính nguyên chiếc đồng bộ có cấu hình tối thiểu hoặc cao hơn:
- CPU: Intel® Xeon® Gold 6244R hoặc 6244(8core 3.6GHz)
- Windows 10 Pro for Workstations (6 cores plus) hoặc Windown 11 Pro
- GPU: NVIDIA® T1000, 8 GB GDDR6, 4 mDP to DP adapters
- Memory: 64 GB, 4 x 16 GB, DDR4, 2933 MHz, ECC
- Harddrive SSD: 512 GB, M.2
- HDD: 8TB SATA 7200 RPM
- LAN: 2 port 10G SFP+, SFP-10G
- Gồm chuột - bàn phím
Tương thích với toàn hệ thống</t>
  </si>
  <si>
    <t>Phần mềm thu dựng chuyên dụng có bản quyền cho biên tập</t>
  </si>
  <si>
    <t>Tai nghe loại 02 tai hoạt động tương thích với hệ thống âm thanh;</t>
  </si>
  <si>
    <t>Máy in Laser đen trắng</t>
  </si>
  <si>
    <t>Lưu điện</t>
  </si>
  <si>
    <t>UPS 1KVA</t>
  </si>
  <si>
    <t>HỆ THỐNG THIẾT BỊ KIỂM DUYỆT CHƯƠNG TRÌNH</t>
  </si>
  <si>
    <t>Bộ máy Workstation kiểm duyệt chương trình HD/4K chuyên dùng, cấu hình cao, bao gồm:</t>
  </si>
  <si>
    <t>Máy tính Workstation đồng bộ nguyên chiếc chuyên dùng</t>
  </si>
  <si>
    <t>Phần mềm chuyên dụng dùng cho kiểm duyệt</t>
  </si>
  <si>
    <t xml:space="preserve">Card Video chuyên dụng: </t>
  </si>
  <si>
    <t>Card Audio chuyên dùng</t>
  </si>
  <si>
    <t>Hệ thống màn hình hiển thị tín hiệu video kiểm tra bao gồm:</t>
  </si>
  <si>
    <t>bộ</t>
  </si>
  <si>
    <t>Bộ Multiview chuẩn HD/4K-SDI loại 16 đường vào</t>
  </si>
  <si>
    <t>Tương thích hoặc cao hơn:
- Hô trợ 16 đường tín hiệu vào
- Hỗ trợ 16×SD/HD/3G-SDI tự động xác định
- Hô trợ 16 vào và 16 ra
- Hiển thị trạng thái tín hiệu, mức âm thanh,UMD, Timecode
- Cài đặt các preset cho layout hiển thị.</t>
  </si>
  <si>
    <t>Hệ thống kiểm tra âm thanh chuyên dùng gồm:</t>
  </si>
  <si>
    <t>3.1.1</t>
  </si>
  <si>
    <t>Máy tính Workstation chuyên dùng nguyên chiếc</t>
  </si>
  <si>
    <t>3.1.2</t>
  </si>
  <si>
    <t>3.1.3</t>
  </si>
  <si>
    <t>Phần mềm kiểm tra Audio/Video tự động</t>
  </si>
  <si>
    <t>3.1.4</t>
  </si>
  <si>
    <t>Tương thích hoàn toàn với hệ thống, có cấu hình tương đương hoặc bằng:
- Tối thiểu 12 đường Mono mic vào .
- AES in and out
- ≥12 đường mix ra.
- ≥4  FX
- Delay trên tất cả input và output
- ≥4 Mute Groups
- Màn hình cảm ứng cho phép điều khiển linh hoạt</t>
  </si>
  <si>
    <t>Radio kiểm tra phát sóng phát thanh kênh QNR1, QNR2:</t>
  </si>
  <si>
    <t>Đầu thu vệ tinh HD:</t>
  </si>
  <si>
    <t>CÁC THIẾT BỊ KHÁC</t>
  </si>
  <si>
    <t>Bộ máy ảnh chất lượng cao 4K và ống kính tương thích đặc dụng:
Thông số tương đương cao hơn:
Bộ máy ảnh chất lượng cao 4K và ống kính tương thích đặc dụng:
- Cảm biến Fullframe &gt;= 50.1 MP
- ISO: 100-3200
- Ống kính tương thích loại 24-70mm 
- Ống kính tương thích loại 15-35mm 
- Ống kính tương thích loại 70-200mm 
- Ống kính tương thích loại 85mm 
- Các phụ kiện đi kèm: Túi, Thẻ nhớ, kính lọc UV, Pin và sạc Pin, chân Mono</t>
  </si>
  <si>
    <t>Thông số tương đương cao hơn:
Máy ảnh chuyên nghiệp loại chất lượng cao 4K+ ống kính tương thích:
- Cảm biến Fullframe tương đương hơn 45MP 
- ISO : 100–32000
- Quay phim 8K, 4K 120fps 
- Wi-Fi tốc độ cao.
+ Các ống kính tương thích:
- Ống kính 16 - 35mm
- Ống kính 24 - 105mm
- Ống kính Tele chất lượng cao 70 - 200mm
- Các phụ kiện đi kèm: Túi, Thẻ nhớ, kính lọc UV, Pin và sạc Pin, chân Mono</t>
  </si>
  <si>
    <t>Bộ máy ảnh chuyên dùng bán chuyên nghiệp kèm ống kính</t>
  </si>
  <si>
    <t>Thông số tương đương hoặc cao hơn
Micro định hướng + cần boom dài 3,5m (cấu hình tương đương)
+ Micro định hướng: 
- Transducer type: Condenser (back electret);
- Open circuit voltage at 1 kHz (0dB = 1V/Pa): 30 mV/Pa;
- Load impedance: ≥ 1 kΩ;
- Length: 253mm-310mm
- Frequency response: 50 - 18,000 Hz;
- Max. SPL at 1 kHz: 128 dB;
- S/N ratio rel. to 1 Pa: &gt; 61 dB;
- Supply voltage: 1.5 V Battery / 11 - 52 V phantom power;
+ Cần Boom: vật liệu sợi carbon, 4 đoạn, dài (1,16-400)cm; giá đỡ mic; Cable ≥ 5m; Jack</t>
  </si>
  <si>
    <t>Máy in LASER khổ A3:</t>
  </si>
  <si>
    <t>Máy in LASER khổ A3:
- Tốc độ in A4 : 40 trang/phút;
- Tốc độ in A3 : 30 trang/phút;
- Độ phân giải: 1200 x 1200dpi;
- Kết nối in từ xa;
- In 2 mặt tự động.
- Các phụ kiện đi kèm.</t>
  </si>
  <si>
    <t>D4</t>
  </si>
  <si>
    <t>HỆ THỐNG TRUYỀN DẪN PHÁT SÓNG TRUYỀN HÌNH HD TỰ ĐỘNG</t>
  </si>
  <si>
    <t>HỆ THỐNG TỔNG KHỐNG CHẾ VÀ PHÁT SÓNG TRUYỀN HÌNH HD TỰ ĐỘNG (AUTOMATION)</t>
  </si>
  <si>
    <t>Bộ máy chủ phát sóng tự động cấu hình Main/ Backup</t>
  </si>
  <si>
    <t xml:space="preserve">Máy chủ chuyên dùng nguyên chiếc </t>
  </si>
  <si>
    <t>Card xử lý tín hiệu Audio/Video HD , ít nhất 1 đầu vào 2 đầu ra, Có Breakout box
- PCI Express 
- Hỗ trợ 3G/HD/SD-SDI
- Hỗ trợ chuyển đổi HD-SD, SD-HD
- Hỗ trợ vào ra 3G SDI tương thích chuẩn SMPTE 424M và SMPTE 425M-AB;
- Vào ra HD-SDI</t>
  </si>
  <si>
    <t>Phần mềm điều khiển phát sóng tự động bản quyền lâu dài:</t>
  </si>
  <si>
    <t>Phần mềm điều khiển phát sóng tự động bản quyền lâu dài:
- Phát sóng (On-Air Broadcasting), Ingest. Build-in,  Build-in Graphic - Character Generator, năng điều khiển, cho phép lập lịch phát sóng tự động từ các máy lập lịch từ xa, đồng thời với khả năng lập lịch trực trực tiếp trên máy chủ phát sóng tự động 
- Khả năng phối hợp các định dạng HD/SD trên cùng 1 playlist
- Khả năng chuyển đổi tỷ lệ khung hình cho đúng với tỷ lệ khung hình đầu ra
- Khả năng vừa phát hình vừa ghi tín hiệu cùng lúc.
- Tùy chọn đầu ra HD hoặc SD
- Phần mềm tích hợp các chức năng: Phát sóng tự động theo lịch đặt trước, thu các chương trình theo lịch, bắn chữ, chèn logo. 
- Tự động cho phép phát một kênh kết hợp các định dạng video khác nhau.
- Khả năng mở rộng cao, có thể kết hợp với các phần mềm quản trị nguồn tài nguyên số 
- Hệ thống máy chính và máy dự phòng được đồng bộ dữ liệu và thời gian, đảm bảo luôn hoạt động song song với nhau.</t>
  </si>
  <si>
    <t>Module phần mềm tạo chữ CG bản quyền lâu dài:</t>
  </si>
  <si>
    <t>Module phần mềm tạo chữ CG bản quyền lâu dài:
Module phần mềm tạo chữ CG bản quyền lâu dài:
- Thiết kế đồ họa, template cho phần mềm phát sóng tự động
- Đồ họa hiển thị với thời gian thực
- Cập nhật dữ liệu từ các nguồn tự động
- Các mẫu template có thể được sử dụng trực tiếp 
- Hỗ trợ DVE chuyển cảnh giữa các đồ họa
- Automatic titling, including music clips
- Clocks, weather forecasts, etc.
- Tương thích, đồng bộ với phần mềm phát sóng</t>
  </si>
  <si>
    <t>Màn hình máy tính</t>
  </si>
  <si>
    <t>Bộ máy chủ nguyên chiếc điều khiển kiểm soát phát sóng tự động</t>
  </si>
  <si>
    <t>Phần mềm điều khiển, kiểm soát phát sóng tự động đồng bộ với hệ thống phát sóng tự động bản quyền lâu dài</t>
  </si>
  <si>
    <t>Phần mềm điều khiển, kiểm soát phát sóng tự động đồng bộ với hệ thống phát sóng tự động bản quyền lâu dài:
- Phần mềm chuyên dùng hỗ trợ tự động kiểm soát các Video server
- Theo dõi quá trình phát trên server chính và tự động thực hiện xử lý lỗi (failover) từ Video server chính sang Video server dự phòng.
- Hạn chế tình trạng gián đoạn tín hiệu khi phát sinh lỗi trong quá trình phát;
- Control over LAN connection. Cho phép giám sát quá trình hoạt động từ xa 
Tương thích đồng bộ với hệ thống phát sóng</t>
  </si>
  <si>
    <t>Bộ máy trạm lập lịch phát sóng tự động</t>
  </si>
  <si>
    <t>Máy trạm chuyên dùng nguyên chiếc (lập lịch, giám sát chương trình phát sóng)</t>
  </si>
  <si>
    <t>Phần mềm cho máy trạm lập lịch phát sóng tự động (Automation Client) bản quyền lâu dài:
- Allowing the user to create all playout schedules (Playlists) and record schedules (Reclists) using the system’s scheduling functionality
- Tổ chức, tùy chỉnh lịch phát theo danh sách. Soạn lịch, kiểm tra và sửa đổi lịch phát.
- Tự động tính thời gian phát sóng của các chương trình dựa trên thời lượng của các chương trình trước đó.
- Khả năng duyệt các chương trình trước khi phát.
- Cắt xén, chỉnh sửa chương trình trước khi phát.
- Có thể cài đặt lập lịch trên một máy tính độc lập trên mạng LAN
- Tương thích đồng bộ với phần mềm phát sóng</t>
  </si>
  <si>
    <t>3.4.1</t>
  </si>
  <si>
    <t>3.4.2</t>
  </si>
  <si>
    <t>HỆ THỐNG THIẾT BỊ XỬ LÝ TÍN HIỆU</t>
  </si>
  <si>
    <t>Video Router chuyên dùng cho Tổng khống chế (MCR), hỗ trợ tới 72x64 full HD, có khả năng nâng cấp, Có frames syns bao gồm:</t>
  </si>
  <si>
    <t>- Frame 19"-5RU gồm 2 nguồn
- Mixed-signal routing (SD, HD, 3 Gb/s and audio)
- Hỗ trợ tối thiểu 64x64 đầu vào/ra
- Có khả năng phối hợp nhiều loại tín hiệu vào/ra trong cùng frame.
- Đồng thời định tuyến tín hiệu cho Video và audio
- Hỗ trợ đầu ra Multiviewer trong cùng frame (Với tùy chọn module multiviewer)</t>
  </si>
  <si>
    <t>Khối tín hiệu đầu vào HD 8 input module</t>
  </si>
  <si>
    <t>Tín hiệu vào ra hỗ trợ tổng đầu vào ít nhất 64 HD - đầu ra 64HD
- Input Connector: BNC, 75 ohms.
- Signal Type: SMPTE 424M, SMPTE 292M, SMPTE 259M, SMPTE 344M,
- Input Amplitude: 800 mV
- Signal Type: SMPTE 424M, SMPTE 292M, SMPTE 259M, SMPTE 344M,
- Reclocking: Automatic 
Tương thích hệ thống</t>
  </si>
  <si>
    <t>Khối tín hiệu đầu ra HD 8 input module</t>
  </si>
  <si>
    <t>- Tổng tín hiệu 16input
- Input connector: LC optical or ST, FC, SC
- SFP Type: OP+ SFP+ RR</t>
  </si>
  <si>
    <t>Cross-point module vào / ra</t>
  </si>
  <si>
    <t xml:space="preserve"> Tương thích hoàn toàn với router frame ở mục trên.
- Hỗ trợ tính năng ghép 2 module cross-point, chạy ở chế độ dự phòng nóng.</t>
  </si>
  <si>
    <t>Bảng điều khiển từ xa  OLED</t>
  </si>
  <si>
    <t>Hệ thống phát xung đồng bộ trong Tổng khống chế, đồng bộ thời gian theo GPS</t>
  </si>
  <si>
    <t>Bộ phát xung đồng bộ, NTP server:
- Thiết bị đồng bộ thời gian với hệ thống GPS (Global Position System)
- Là thiết bị đồng bộ thời gian, tạo xung chuẩn của nhà sản xuất nổi tiếng thế giới về thiết bị cho phát thanh, truyền hình.
-Có chức năng Network time server
- 4 LTC outputs, word clock output,
- Tín hiệu: PAL black burst. HD tri-level sync</t>
  </si>
  <si>
    <t>Bộ thiết bị thu GPS và antenna: 
- Antenna và bộ thu GPS, hoàn toàn tương thích với hệ thống trên.
- Thiết bị thu GPS
- Antenna GPS, ; Trở kháng 50 Ohm - kết nối tương thích thiết bị</t>
  </si>
  <si>
    <t>Tấm</t>
  </si>
  <si>
    <t>Đồng hồ số thời gian thực với LTC input:
- Đồng hồ điện tử loại hiển thị số, tương thích hoàn toàn với hệ thống xử lý thời gian ở phần trên
- 24- or 12-hour display mode
- AM/PM indicator (12-hour mode)
- Automatic level adjustment to incoming timecode signals
- Automatic detection of timecode type and date encoding availability
- Programmable time and date when timecode not present
- 2.3 in. (5.8 cm), 6-digit red LED
- Automatic timecode type detection and input level control</t>
  </si>
  <si>
    <t>Hệ thống thiết bị điều khiển Tổng khống chế, tạo logo, kiểm tra và giám sát tín hiệu</t>
  </si>
  <si>
    <t>Màn hình chuyên dụng giám sát  55", Full HD) cho Multiviewer của hệ thống và kiểm soát tín hiệu trong TKC:
- Độ lớn màn hình : 55 inch
- Độ phân giải : 4K (3840 x 2160)
- Công nghệ chiếu sáng: Direct LED
- Tỷ lệ khung hình: 16: 9
- Độ tương phản: 1.100 : 1
- Độ sáng : 440 (cd/m2)
- Kết nối đầu vào/ra: 1-RF, 2-Composite video, 1- Component Video, 1- Analog Audio, 4-HDMI, 1-Digital Audio, 1- Audio out, 3-USB, 1- Ethernet
- Góc nhìn : 178°/178°
- Hệ điều hành: Android</t>
  </si>
  <si>
    <t>Tương thích toàn bộ hệ thống
Cấu hình tương đương hoặc cao hơn:
- Sử dụng công nghệ IPS với đèn LED chiếu sau.
- Kích thước tối thiểu là 65inch
- Độ sáng tối thiểu 500cd/m2
- Độ tương phản:  ≥ 8000:1 1
- Góc nhìn tổi thiểu là 178 độ
- Độ sâu màu tối thiểu: 1.076 (10bit)
- Thời gian đáp ứng ≥ 8ms
- Tần số tối thiểu 60Hz
- Hỗ trợ Landscape; Portrait
- Tương thích khung hình tới : 3840 x 2160
- Hỗ trợ các phân giải phổ biến trong truyền hình
- Video vào: 1 x DisplayPort (with HDCP); 2 x HDMI (with HDCP)
- Audio: 1 x DisplayPort; 2 x HDMI
- Audio ra: 1 x 3,5 mm jack
- Data: USB
- Lựa chọn Detect đầu vào; First; Last</t>
  </si>
  <si>
    <t>Converter SDI to HDMI</t>
  </si>
  <si>
    <t>Video Input • 3G-SDI with embedded audio
- Video Outputs: • HDMI with embedded audio up to 8-Channels,   (selectable by Mini-Config),   • 8-bit RGB 4:4:4,   • 10-bit YCbCr 4:2:2   • 12-bit
- Audio Input • SDI embedded audio, select from 16-Channels</t>
  </si>
  <si>
    <t>Converter HDMI to SDI</t>
  </si>
  <si>
    <t>Multiviewer 16 HDMI cho kiểm soát các hạ tầng</t>
  </si>
  <si>
    <t>Màn hình hỗ trợ hiển thị Waveform/VectorScope</t>
  </si>
  <si>
    <t>Màn hình hiển thị được:  waveform, vectorscope, RGB parade, YUV parade, histogram and audio phase level.
- SDI Video Input Automatically switches between SD, HD and 3G-SDI. Reclocked loop through output.
- SDI Video Output: 1 x 10 bit loop through SD, HD and 3G-SDI switchable.
- 16 channels embedded in SD, HD and UHD
Tương thích hoặc cao hơn.</t>
  </si>
  <si>
    <t>Bộ kiểm tra Âm thanh SDI/Analog</t>
  </si>
  <si>
    <t>SDI Video Inputs, SDI Video Outputs 1 loop out.
SDI Rates: 270Mb, 1.5G, 3G, 6G, 12G.
- HDMI 2.0 Video Outputs
- Analog Audio Inputs: 2 x XLR. 2 x RCA HiFi.
- Analog Audio Outputs: 1 x 6.5mm headphone socket.
- Digital Audio Inputs: 1 x XLR.
- Metering: 2 x 27 RGB segment LED VU, PPM or Loudness meters.
- AES/EBU Audio Inputs: 2 channels balanced 110Ω AES/EBU via XLR.</t>
  </si>
  <si>
    <t>Hệ thống phân chia, xử lý tín hiệu</t>
  </si>
  <si>
    <t>Bộ khuếch đại phân chia tín hiệu HD-SDI</t>
  </si>
  <si>
    <t>Bộ xử lý tin hiệu Audio (Loudness control):</t>
  </si>
  <si>
    <t>Bộ xử lý tin hiệu Audio
Tương thích hệ thống:
- Hỗ trợ ít nhất 2 đầu vào 2 đầu ra.
- Giao diện điều khiển đơn giản.
- Tùy chọn: 2.0 Channel Stereo,  5.1 Channel Surround , Upmixer, DownMix and MultiMerge.
- Independent Audio and Video delay control</t>
  </si>
  <si>
    <t>Bộ ghi lưu trữ chương trình sau phát sóng HD:</t>
  </si>
  <si>
    <t>Bộ ghi lưu trữ chương trình QTV sau phát sóng HD:
Cấu hình server tối thiểu hoặc cao hơn:
- Kích thước &gt;= 1RU (Base Unit N) 
- Lưu trữ  tối thiểu 8TB RAID5
- Hỗ trợ nguồn dự phòng: 
- Cổng kêt nối: Dual GigE NIC
- Card phần cứng vào/ra: Đầu vào tối thiểu  3 x SD/HD-SDI BNC
- Phần mềm ghi bản quyền lâu dài</t>
  </si>
  <si>
    <t>4.8.1</t>
  </si>
  <si>
    <t>Cáp Audio</t>
  </si>
  <si>
    <t>4.8.2</t>
  </si>
  <si>
    <t>Cáp HDMI</t>
  </si>
  <si>
    <t>4.8.3</t>
  </si>
  <si>
    <t>4.8.4</t>
  </si>
  <si>
    <t>Giắc BNC</t>
  </si>
  <si>
    <t>4.8.5</t>
  </si>
  <si>
    <t>Giắc Audio Female XLR</t>
  </si>
  <si>
    <t>4.8.6</t>
  </si>
  <si>
    <t>Giắc Audio Male XLR</t>
  </si>
  <si>
    <t>4.8.7</t>
  </si>
  <si>
    <t>4.8.8</t>
  </si>
  <si>
    <t>4.8.10</t>
  </si>
  <si>
    <t>Cáp TV RG6</t>
  </si>
  <si>
    <t>4.8.11</t>
  </si>
  <si>
    <t>4.8.12</t>
  </si>
  <si>
    <t>4.8.13</t>
  </si>
  <si>
    <t>4.8.14</t>
  </si>
  <si>
    <t>4.8.15</t>
  </si>
  <si>
    <t>4.8.16</t>
  </si>
  <si>
    <t>4.8.17</t>
  </si>
  <si>
    <t>4.8.18</t>
  </si>
  <si>
    <t>4.8.19</t>
  </si>
  <si>
    <t>4.8.20</t>
  </si>
  <si>
    <t>4.8.21</t>
  </si>
  <si>
    <t>Tủ cấp điện cho hệ thống phát sóng tự động (tủ, atomat tổng, và các atomat nhánh, đèn báo, đồng hồ, ổ điện )</t>
  </si>
  <si>
    <t>Hệ thống Intercom kết nối các phim trường bao gồm:</t>
  </si>
  <si>
    <t>Trạm liên kết các Studio</t>
  </si>
  <si>
    <t xml:space="preserve">Bộ tổng đài liên lạc nội bộ cho Tổng khống chế 
Hệ thống liên lạc tổng đài nội bộ chứa khe cắm card giao tiếp nội bộ qua IP đã có 2 CPU Cards và 2 nguồn cung cấp
Khả năng mở rộng của frame matrix:
- Số IO card hỗ trợ tối thiểu: 4; 
- Số CPU Controller Cards tối thiểu: 2
- Số nguồn cung cấp tối thiểu: 2
- Số cổng RJ-45 tối thiểu trên mỗi Matrix: 64; 
- Hỗ trợ các chuẩn liên kết: 4-wire, Fiber, IP, MADI
- Hỗ trợ mở rộng hệ thống kết nối với nhiều frame khác 
Hiệu suất Matrix: 
- Tốc độ lấy mẫu: 44.1 kHz hoặc 48kHZ; Độ phân giải: 24 bit; </t>
  </si>
  <si>
    <t>Card giao tiếp kết nối qua mạng IP</t>
  </si>
  <si>
    <t>Phần mềm cấu hình và quản trị hệ thống liên lạc nội bộ</t>
  </si>
  <si>
    <t>Phần mềm cấu hình và quản trị hệ thống liên lạc nội bộ
- Tương thích hoàn toàn với hệ thống liên lạc nội bộ bên trên
- Cung cấp giao diện quản trị và vận hành cho toàn bộ hệ thống liên lạc nội bộ intercom</t>
  </si>
  <si>
    <t>Máy tính Server cho cài đặt cấu hình hệ thống</t>
  </si>
  <si>
    <t>Máy tính điều khiển và cấu hình cho hệ thống liên lạc nội bộ tối thiểu
- 2 x Intel Xeon Processor 10 core, 2.4Ghz
- 64GB DDR4 ECC
- NVIDIA 6GB
- 2 x 512GB Solid State Drive
- 4TB HDDdrive storage
- Card mạng 10Gbps SFP+
- Chuột + Bàn phím + Màn hình 27 Full HD+ Bộ lắp Rack kèm giá giữ dây cho máy tính</t>
  </si>
  <si>
    <t>KVM Extender</t>
  </si>
  <si>
    <t>- Bộ kéo dài tín hiệu chuột, bàn phím, màn hình KVM extender</t>
  </si>
  <si>
    <t>Hệ thống thiết bị kết nối tín hiệu trực tiếp cho các phim trường, phòng thu, livestream báo điện tử với TKC</t>
  </si>
  <si>
    <t>Module quang</t>
  </si>
  <si>
    <t>Bộ thu phát cho phòng livestream báo điện tử</t>
  </si>
  <si>
    <t>Hệ thống mã hóa tín hiệu kênh QTV1, QTV3 vào hệ thống mạng internet nội bộ</t>
  </si>
  <si>
    <t>Bộ giải mã tín hiệu NDI</t>
  </si>
  <si>
    <t>D5</t>
  </si>
  <si>
    <t>HỆ THỐNG SERVER QUẢN TRỊ SẢN XUẤT CHƯƠNG TRÌNH TRUYỀN HÌNH VÀ LƯU TRỮ TRUNG TÂM</t>
  </si>
  <si>
    <t>HỆ THỐNG MẠNG TRỤC, WIFI VÀ FIREWALL</t>
  </si>
  <si>
    <t>Hệ thống Switch lõi 25/100GbE</t>
  </si>
  <si>
    <t>Bảo hành và hỗ trợ kỹ thuật 01 năm</t>
  </si>
  <si>
    <t>Đã bao gồm hệ điều hành cho switch</t>
  </si>
  <si>
    <t>Đã bao gồm bản quyền sử dụng toàn bộ các cổng giao diện</t>
  </si>
  <si>
    <t>Module thẻ quang và phụ kiện nhảy quang, bao gồm:</t>
  </si>
  <si>
    <t>1.2.1</t>
  </si>
  <si>
    <t>Cáp đồng 100G QSFP28 kết nối các switch chassic: Cáp đồng loại 100GBASE-CR4, độ dài 3m</t>
  </si>
  <si>
    <t>1.2.2</t>
  </si>
  <si>
    <t>Module quang 25Gbps Transceiver (100m) kết nối máy chủ, lưu trữ:
Khoảng cách truyền tối đa 100m
-  Bước sóng 850nm</t>
  </si>
  <si>
    <t>1.2.3</t>
  </si>
  <si>
    <t>Module quang 10Gbps Transceiver (10km) máy dựng:
- Khoảng cách truyền tối đa 10km
- Bước sóng Laser 1310nm</t>
  </si>
  <si>
    <t>1.2.4</t>
  </si>
  <si>
    <t xml:space="preserve">Module quang 25Gbps Transceiver kết nối mạng Firewall với mạng core:
- Khoảng cách truyền dẫn:  100m
- Môi trường truyền dẫn:  MultiMode
- Bước sóng:  850nm
- Tương thích với thiết bị Tường lửa </t>
  </si>
  <si>
    <t>1.2.5</t>
  </si>
  <si>
    <t xml:space="preserve">Module quang 10Gbps Transceiver (300m) kết nối mạng
- Hỗ trợ khoảng cách truyền 300m
- Hỗ trợ giao thức 10GBase-SR
- Kiểu mô đun SFP+
- Tốc độ truyền: 10 Gbps
- Môi trường truyền dẫn:  MultiMode
- Bước sóng:  850nm
- Tương thích với thiết bị Tường lửa </t>
  </si>
  <si>
    <t>1.2.6</t>
  </si>
  <si>
    <t xml:space="preserve">Cáp chia 40G QSFP+ to SFP+ :
- Đầu vào 1x40 GE QSFP+
- Đầu ra 4x10 GE SFP+
- Chiều dài cáp:  1m
- Không bao gồm mô đun quang
- Tương thích với thiết bị Tường lửa </t>
  </si>
  <si>
    <t>1.2.7</t>
  </si>
  <si>
    <t xml:space="preserve">Module quang 10Gbps Transceiver (10km) kết nối mạng kiểm duyệt và văn phòng:
- Hỗ trợ Giao thức 10GBase-LR
- Bước sóng 1310nm
- Chiều dài cáp tối đa 10km
- Tương thích với thiết bị Tường lửa </t>
  </si>
  <si>
    <t>Tủ Rack 42U:
- Có bánh xe di chuyển
- Tải trọng tối thiểu 1000Kg
- 2 thanh nguồn PDU dọc thân tủ công suất tối thiểu 40A
- Độ sâu tủ: 1100 mm</t>
  </si>
  <si>
    <t>2</t>
  </si>
  <si>
    <t>Hệ thống switch mạng và wifi phim trường S1</t>
  </si>
  <si>
    <t>3</t>
  </si>
  <si>
    <t>Hệ thống switch mạng và wifi phim trường S2</t>
  </si>
  <si>
    <t>Hệ thống switch mạng và wifi phim trường S3 lấy hình các chuyên đề, chuyên mục</t>
  </si>
  <si>
    <t>Hệ thống switch mạng và wifi phim trường S4 lấy hình MC tiếng nước ngoài và tiếng dân tộc</t>
  </si>
  <si>
    <t>6</t>
  </si>
  <si>
    <t>Hệ thống switch mạng và wifi phim trường ảo S5 (HD)</t>
  </si>
  <si>
    <t>7</t>
  </si>
  <si>
    <t>Hệ thống switch mạng và wifi phim trường ảo S6 (HD/4K)</t>
  </si>
  <si>
    <t>8</t>
  </si>
  <si>
    <t>Hệ thống switch mạng và wifi phim trường S7 cho thu ghi giao lưu, tọa đàm</t>
  </si>
  <si>
    <t>9</t>
  </si>
  <si>
    <t>Hệ thống switch mạng và wifi phim trường S8 phục vụ Văn Nghệ và Game show</t>
  </si>
  <si>
    <t>10</t>
  </si>
  <si>
    <t>Hệ thống switch mạng và wifi phim trường ngoài trời HD/4K</t>
  </si>
  <si>
    <t>11</t>
  </si>
  <si>
    <t>Hệ thống switch mạng cho hệ thống phát sóng</t>
  </si>
  <si>
    <t xml:space="preserve">Bộ Switch nhánh 1/10GbE có cấu hình tối thiểu hoặc cao hơn:
- Các cổng:  48x1GE + 4x10GE Uplink
- Switching capacity tối thiểu: 170 Gbps
- Forwarding rate tối thiểu:  130 Mpps
- Total number of MAC addresses: 32,000
- IPv6 routing entries: 16,000
- Multicast routing scale: 4,000
- DRAM: tối thiểu 4 GB
- Flash: 16 GB 
</t>
  </si>
  <si>
    <t>Giấy phép</t>
  </si>
  <si>
    <t>Giấy phép Network:
Sẵn sàng sử dụng các tính năng:
- Layer 2, Routed Access, PBR, PVLAN, VRRP, PBR, QoS, 802.1X, MACsec-128
- BGP, IS-IS, OSPF
- VRF, VXLAN
- Security: MACsec-256</t>
  </si>
  <si>
    <t>12</t>
  </si>
  <si>
    <t>Hệ thống mạng không dây và có dây cho mạng văn phòng, biên tập, kiểm duyệt</t>
  </si>
  <si>
    <t>Thiết bị thu phát sóng vô tuyến
Cấu hình tối thiểu hoặc cao hơn:
- Số lượng radios: 2
- Tiêu chuẩn 802.11ax
- Ăng-ten 4x4 2.4Ghz và 4x4 5Ghz
- Số người dùng tối đa: 512 trên mỗi radio
- Hỗ trợ 2 cổng LAN với ít nhất 1 cổng hỗ trợ multi-rate 100/1000/2500 Mbps và 1 cổng USB
- Hỗ trợ tích hợp sẵn BLE 
- Hỗ trợ quản lý qua nền tảng on-Premise hoặc Cloud.
- Hỗ trợ  Firewall, WPA3, WIPS</t>
  </si>
  <si>
    <t>13</t>
  </si>
  <si>
    <t>Hệ thống Firewall và phần mềm diệt viruts</t>
  </si>
  <si>
    <t>Hệ thống Internet Firewall
- Firewall Throughpu: ≥ 27Gbps;
- IPS Throughpu: ≥ 5Gbps;
- IPsec VPN Throughput: ≥ 13Gbps;
- NGFW Throughpu: ≥ 3,5Gbps;
- Threat Protection Throughpu: ≥ 3Gbps;
- Interfaces: ≥ 8 x GE RJ45, 8 x GE SFP slots, 4 x 10GE SFP+ slots (or more);
- Storage: ≥  400 GB
- 1xUSB;
- Noise Level: ≥ 49 dBA;
- Dịch vụ hỗ trợ kỹ thuật và bảo hành tối thiểu 3 năm</t>
  </si>
  <si>
    <t>Bộ truyền:
-1 cổng HDMI
-1 cổng USB
-1 cổng RJ-45
Bộ nhận:
- 1 cổng HDMI
- 2 cổng USB
- 1 cổng RJ-45
Tối thiểu khoảng cách 50m định dạng 1080P qua cáp Cat5</t>
  </si>
  <si>
    <t>HỆ THỐNG QUẢN LÝ, LƯU TRỮ TRUNG TÂM</t>
  </si>
  <si>
    <t>Hệ thống phần mềm quản lý giao tiếp tủ băng</t>
  </si>
  <si>
    <t xml:space="preserve">Máy chủ quản lý băng từ cấu hình tương đương hoặc cao hơn:
- CPU: &gt;=2 x Intel® Xeon® , 8C
- Bộ nhớ RAM Tối thiểu 64GB RAM
- Ổ hệ điều hành: Tối thiểu 2 x 240G RAID-1
- Ổ đĩa  4 x 1.92TB SSD SATA hỗ trợ RAID
- Nguồn dự phòng:  (1+1)
- Kết nối mạng: &gt;=2x10G
- Kết nối LTO Library: dual port FC
- OS : Phù hợp hệ thống </t>
  </si>
  <si>
    <t>- Phần mềm hỗ trợ truy cập kho lưu trữ cục bộ tủ băng dưới giao thức SMB, NFS và FTP
- Lưu trữ và khôi phục các file từ tủ băng cũng giống như ghi và đọc từ ổ đĩa.
- Sao chép băng LTO: Tự động tạo các băng LTO bản sao thực hiện từ trong thư viện tủ băng để lưu giữ bên ngoài. Đối với các thư viện có một đầu đọc ghi LTO, việc sao chép có thể được lên lịch ghi
- Cấu hình tape pool sử dụng định dạng LTFS
- Dễ dàng migration cho các băng LTO thế hệ cũ</t>
  </si>
  <si>
    <t>Phần mềm quản lý lưu trữ. 
- Cho phép kết nối với hệ thống MAM
- Chuyển dữ liệu tự động từ Lưu trữ và LTO
- Tương tác với MAM trên file-base</t>
  </si>
  <si>
    <t xml:space="preserve">Phần mềm phân quyền cho người sử dụng.
- Quyền người sử dụng phản ánh chính xác trách nhiệm của từng người trong tổ chức.
- Phân quyền truy cập chức năng và phân quyền khai thác dữ liệu.
 - Hệ thống hiển thị chức năng và cấu hình theo đúng người sử dụng.
 - Phân quyền truy cập chức năng: phân quyền cho người dùng quyền sử dụng các module chức năng trong hệ thống, các module được phân quyền sẽ hiển thị trên giao diện.
 - Phân quyền truy cập dữ liệu: cho phép phân quyền để người dùng chỉ được khai thác một số tài nguyên nhất định trong hệ thống, nếu không được phân quyền thì người dùng sẽ không thể xem và khai thác được dữ liệu. </t>
  </si>
  <si>
    <t>Phần mềm quản lý tiến trình dịch vụ ngầm
- Cho phép admin được dễ dàng giám sát và quản trị hoạt động hệ thống
 - Đặt thông số Cho các tiến trình ngầm, tắt, bật dịch vụ, debug và xử lý sự cố từ bất kỳ đâu
 - Giám sát thông tin, lịch sử các tiến trình của hệ thống theo thời gian thực
 - Cho phép thiết lập số luồng xử lý (processing threads) trên từng máy chạy dịch vụ theo loại dịch vụ.</t>
  </si>
  <si>
    <t>Giấy phép thiết kế quy trình
- Thiết kế workflow đơn giản, dễ sử dụng 
 - Cho phép phóng to/thu nhỏ workflow 
 - Cho phép nhân bản một Workflow
 - Quản lý Workflow theo version
 -  Cho phép thay thế hoặc giữ nguyên những tiến trình đang chạy trong hệ thống khi thực hiện cập nhập Workflow cũ bằng Workflow mới.
 - Cho phép thiết lập các điều kiện cho một bước công việc</t>
  </si>
  <si>
    <t>Giấy phép phần mềm người dùng</t>
  </si>
  <si>
    <t>- Giao diện trên nền tảng Web-based, cho phép người dùng xem nội dung media qua file lowres và tác nghiệp tại bất kỳ máy trạm làm việc nào có kết nối mạng.
- Cung cấp các công cụ tìm kiếm, kết nối và truy xuất đến kho tư liệu.
- Quyền được thay đổi một số metadata được gán mặc định cho người tạo lập và được cấp linh hoạt trong hệ thống.
- Cho phép hiển thị nhiều phiên bản của video và tùy chọn phiên bản muốn sử dụng 
- Cho phép hiển thị Audio Level Meter trên màn hình Preview Video, cho phép tắt bật hiển thị khung an toàn, cho phép xem nội dung tư liệu với định dạng phân giải thấp với trình duyệt web
- Cung cấp công cụ cho phép người dùng chèn các lời chú thích theo các frame xác định hoặc trên một khoảng timecode xác định.
- Cung cấp khả năng cho phép người dùng có thể upload hoặc download tư liệu video trên môi trường Web.
- Cho phép xếp loại media
- Cung cấp công cụ theo dõi các tiến trình xử lý tư liệu media đang thực thi trong hệ thống.
- Cho phép người dùng có thể hủy bỏ, đặt quyền xử lý ưu tiên cho các tiến trình xử lý video đang chạy.
- Cung cấp công cụ duyệt tư liệu cho phép người dùng có thể xem từ đầu đến cuối nội dung tư liệu, có thể tạo chú thích đến từng frame xác định hoặc trên một đoạn timecode, có thể chuyển trạng thái phê duyệt hoặc không duyệt và gõ nội dung chú thích cuối cùng trước khi duyệt tư liệu video.</t>
  </si>
  <si>
    <t>Phần mềm Plug-in để truy cập MAM
- Cho phép tìm kiếm, xem trước file tư liệu trong MAM ngay trên phần mềm dựng Adobe Premiere
- Cho phép Upload file chương trình được kết xuất ngay trên phần mềm Adobe trực tiếp vào MAM
- Tương tác với hệ thống quản lý tài nguyên số để cung cấp tư liệu dựng cho Adobe Premiere. 
- Cho phép kiểm soát môi trường dựng để đảm bảo khả năng dựng lowress hoàn chỉnh trên phần mềm Adobe và chuyển đổi sang Highres để render ra file chất lượng cao.</t>
  </si>
  <si>
    <t>Giấy phép phần mềm trên máy chủ hệ thống</t>
  </si>
  <si>
    <t>Giấy phép phần mềm máy chủ quản lý dịch vụ preview, duyệt, tìm kiếm tư liệu từ xa qua trình duyệt Web liên kết chặt chẽ với phần mềm lõi quy trình
- Cho phép client kết nối, truy xuất và tìm kiếm kho tư liệu, quản lý và metadata, xem trước các chương trình ở dạng phân giải thấp, đọc các loại nội dung chú thích  Cung cấp cho việc duyệt tư liệu theo nhiều cấp duyệt trong Workflow, chú thích theo một khung hình hoặc đoạn khung hình của video.
- Cho phép phần mềm ingest filebase thực hiện upload và download tư liệu video, audio, images trên hệ thống.
- Cung cấp cho  phần mềm quản trị quy trình tác nghiệp Workflow nhận kết quả trạng thái để theo dõi các tiến trình xử lý tư liệu đang thực thi trong hệ thống</t>
  </si>
  <si>
    <t xml:space="preserve">Giấy phép các phần mềm Engine xử lý ngầm media trong hệ thống </t>
  </si>
  <si>
    <t>Dịch vụ tạo thumbnail: Tự động tạo thumbnail từ các file video đã upload. Có thể trích xuất bằng tay các thumbnail khi duyệt file phân giải thấp. Có thể dùng ảnh nhập từ ngoài vào để dùng cho thumbnail</t>
  </si>
  <si>
    <t>Dịch vụ Video HD: Tự động chuyển đổi định dạng file chuẩn HD về định dạng file chuẩn để phát sóng và phân phối. 
- Hỗ trợ xử lý đa luồng và tự động phân tải trên nhiều server. 
- Các tiến trình xử lý cho phép linh hoạt chạy trên các máy chủ khác nhau trong hệ thống nhằm đảm bảo tính dự phòng và an toàn của hệ thống.
- Cho phép tích hợp nhận chỉ dẫn từ workflow trong quá trình xử lý</t>
  </si>
  <si>
    <t>Dịch vụ Video 4K:  Tự động chuyển đổi định dạng chuẩn file 4K về định dạng file chuẩn để phát sóng và phân phối. 
- Hỗ trợ xử lý đa luồng và tự động phân tải trên nhiều server. 
- Các tiến trình xử lý cho phép linh hoạt chạy trên các máy chủ khác nhau trong hệ thống nhằm đảm bảo tính dự phòng và an toàn của hệ thống.
- Cho phép tích hợp nhận chỉ dẫn từ workflow trong quá trình xử lý</t>
  </si>
  <si>
    <t>Dịch vụ tự động phát hiện phân cảnh:
- Tự động phát hiện phân cảnh trong file video để hỗ trợ người dùng bổ sung, đánh dấu phân cảnh.
- Hỗ trợ xử lý đa luồng và Tự động phân tải trên nhiều server.
- Các tiến trình xử lý cho phép linh hoạt chạy trên các máy chủ khác nhau trong hệ thống nhằm đảm bảo tính dự phòng và an toàn của hệ thống.
- Cho phép tích hợp nhận chỉ dẫn từ workflow trong quá trình xử lý.</t>
  </si>
  <si>
    <t>Các phần mềm Upload/ Ingest, Import media/ Metadata</t>
  </si>
  <si>
    <t>- cho phép Ingest media file đơn lẻ cũng như toàn bộ thư mục chỉ định vào hệ thống thông qua kết nối FTP hoặc Các phương thức copy file khác.
- cho phép Ingest media trực tiếp từ thẻ nhớ, đĩa XDCAM, thẻ nhớ P2, camera vào hệ thống thông qua kết nối FTP hoặc Các phương thức copy file khác.
- Ingest media vào hệ thống qua phần mềm ứng dụng
- Cho phép tạm dừng hoặc tiếp tục trong quá trình upload/ download vào hệ thống.
- Hỗ trợ thao tác đơn giản như kéo thả
- Hỗ trợ xử lý đa tiến trình đồng thời tải file vào MAM. Theo dõi trạng thái Các tiến trình tải file vào MAM</t>
  </si>
  <si>
    <t>Phần mềm cơ sở dữ liệu</t>
  </si>
  <si>
    <t>Dịch vụ đồng bộ dữ liệu từ hệ thống hiện có của trung tâm vào hệ thống quản lý lưu trữ mới</t>
  </si>
  <si>
    <t>Node lưu trữ tốc độ cao</t>
  </si>
  <si>
    <t>Nút</t>
  </si>
  <si>
    <t>Vật tư phụ để lắp đặt, kết nối hệ thống lưu trữ trung tâm</t>
  </si>
  <si>
    <t>Cáp quang 12C SM 9/125UM kết nối bộ dựng tới phòng server:
Cáp quang Single hoặc Multimode tối thiểu 12 core
Tương thích phù hợp với phụ kiện quang kết nối máy trạm dựng với phòng server hệ thống Switch mạng sản xuất.</t>
  </si>
  <si>
    <t>Mét</t>
  </si>
  <si>
    <t>2000</t>
  </si>
  <si>
    <t>Cáp mạng CAT6:
Độ dài 300m Tối thiểu cáp CAT6 của hãng thông dụng như Commscope ADC Krone hoặc Alantek hoặc tương đương</t>
  </si>
  <si>
    <t>Hạt mạng cho cáp mạng CAT6:
Đầu bấm hạt mạng, kèm đầu chụp CAT6 RJ45 tương thích phù hợp với cáp CAT6 cung cấp ở trên</t>
  </si>
  <si>
    <t>Máng cáp kèm phụ kiện lắp đặt khác</t>
  </si>
  <si>
    <t>D8</t>
  </si>
  <si>
    <t>HỆ THỐNG THIẾT BỊ  PHÁT THANH</t>
  </si>
  <si>
    <t>PHÒNG BÁ ÂM LÀM PHÁT THANH TRỰC TIẾP + LIVESTREAM</t>
  </si>
  <si>
    <t>Hệ thống xử lý và kiểm tra tín hiệu gồm:</t>
  </si>
  <si>
    <t>Bàn trộn Audio OnAIR thiết kế Module 14 faders, 2 line input, 2 telephone input</t>
  </si>
  <si>
    <t>Khung Frame</t>
  </si>
  <si>
    <t xml:space="preserve">Sản phẩm có cấu hình tương đương hoặc cao hơn:
Khung Frame có khả năng chứa ≥ 16 module (bao gồm: khối điều khiển chính, khối nguồn, phần mềm hiển thị):
- Module điều khiển thiết bị Playback
- Module đầu vào EQ 
- Module USB In/Out EQ
-Module đầu vào DIG (Mic/AES-3 and s/p-dif) 
-Telco module (interface for external telephone hybrids)
Power Supply Unit </t>
  </si>
  <si>
    <t>Module điều khiển thiết bị Playback, giao tiếp USB:</t>
  </si>
  <si>
    <t>Tương thích với Khung Frame ở 1.1.1
Điểu khiển chức năng Playback</t>
  </si>
  <si>
    <t>Module đầu vào EQ (dùng cho cả MIC/Stereo Line):</t>
  </si>
  <si>
    <t>Tương thích với Khung Frame ở 1.1.1
Điểu chỉnh âm sắc</t>
  </si>
  <si>
    <t>1.1.4</t>
  </si>
  <si>
    <t>Module USB In/Out EQ (Mic/stereo line/stereo USB):</t>
  </si>
  <si>
    <t>Tương thích với Khung Frame ở 1.1.1</t>
  </si>
  <si>
    <t>1.1.5</t>
  </si>
  <si>
    <t>Module đầu vào DIG (Mic/AES-3 and s/p-dif) VCA:</t>
  </si>
  <si>
    <t>1.1.6</t>
  </si>
  <si>
    <t>Module Telco:</t>
  </si>
  <si>
    <t>1.1.7</t>
  </si>
  <si>
    <t>Chipcard lưu trữ từng cài đặt riêng:</t>
  </si>
  <si>
    <t>Bộ đọc ghi thẻ nhớ chuyên dụng, tương thích hệ thống, hơn hoặc bằng cáu hình: 
-  Ghi âm Stereo lên đến 96kHz/24-bit BWAV
- Đầu vào Mic/line cân bằng và không cân bằng
- Ghi âm đồng thời lên 2 card SDXC
- Tính năng nối mạng cho phép tải lên hoặc tải xuống từ máy chủ FTP
- Đầu vào/ra analog cân bằng và không cân bằng
- Đầu vào/ra số AES/EBU và S/PDIF
- Cổng điều khiển song song RS-232C Serial và 25-pin
- Ghi vào SD Card hoặc USB media</t>
  </si>
  <si>
    <t>Microphone thu âm cầm tay chất lượng cao, dẫn hướng Supper Cardioid:
- Nguyên lý chuyển đổi: Dynamic
- Tần số : từ 40 đến 16000 Hz;
- Độ nhạy : 1,8mV/Pa tại 1KHz;
- Trở kháng: 350 Ohm;
- Kết nối: XLR-3</t>
  </si>
  <si>
    <t xml:space="preserve">Tai nghe kiểm âm: 
Thông số cao hơn hoặc tương đương:
- Loại Closed-back dynamic
- Kích thước loa &gt;=40mm
- Tần số đáp ứng ít nhất trong khoảng :15-22kHz
- Công suất vào tại 1kHz tối thiểu 500 mW
- Độ nhạy tương đương hoặc tốt hơn 96dB </t>
  </si>
  <si>
    <t>Loa kiểm tra chuyên dụng:</t>
  </si>
  <si>
    <t>Bộ khuếch đại phân chia âm thanh cân bằng streeo 1x6:
- Đầu vào: 2 x XLR 3 pin female (balanced, can be unbalanced);
- Đầu ra: 12 x XLR 3 pin male (balanced, can be unbalanced).</t>
  </si>
  <si>
    <t>Bộ Cut Mic:
-  2 đầu ra headphone.
- Mic high pass filter và nguồn phantom
- Đầu vào và đầu ra Line có thể cân bằng hoặc không cân bằng
- Mức đầu vào tối đa: +22dBu (line), electronically balanced
- Trở kháng đầu vào: 20kΩ nominal balanced 
- Mức đầu ra tối đa: +28dBu
- Điều khiển âm lượng (line): -80dB to +6dB gain (-70dB +16dB with additional input gain)
- Đầu vào mic: 1 x XLR 3 pin female (Balanced)
- Đầu vào Line: 2 x XLR 3 pin female (Balanced)</t>
  </si>
  <si>
    <t>Bộ liên lạc Talkback giữa Studio và phòng sản xuất loại đặt bàn:
- Có Talk cộng thêm nút Listen &amp; Page
- 2 cổng1Gb Ethernet và 1Gb SFP port.
- Đầu vào Mic &amp; headset, đầu ra headphone &amp; speaker có điều khiển âm lượng.
- Có nút Loudspeaker &amp; Mic Mute.
- Nguồn đầu vào AC &amp; DC
- Khả năng ngắt echo và mic AGC để ngăn âm thanh phản hồi.
-  10 cổng GPIO người dùng có thể gán được.
-  Đáp ứng được cho việc thiết kế webserver qua ethernet
- Công suất loa 4W</t>
  </si>
  <si>
    <t>Bộ Radio kiểm tra sóng phát thanh:
- FM frequency: 87.5 MHz – 108 MHz
- Có chế độ tự động tìm kiếm
- Khả năng ghi nhớ preset cho 20 trạm</t>
  </si>
  <si>
    <t>Bộ máy trạm ghi đọc Workstation nhập khẩu nguyên chiếc có cấu hình cao cho phòng thu âm cài đặt phần mềm thu/dựng chuyên dụng:</t>
  </si>
  <si>
    <t xml:space="preserve"> Máy tính Workstation nguyên chiếc đọc chương trình</t>
  </si>
  <si>
    <t>Cấu hình tương đương hoặc cao hơn
Bảng đấu nối dây audio:
- Kích thước: 1 RU
- 32 đường vào x 32 đường ra
- Patchbay kèm đủ patch cords</t>
  </si>
  <si>
    <t>Bộ nhúng tách âm thanh Analog (Analog Audio Embedder / De-embedder)</t>
  </si>
  <si>
    <t>Bộ thu quang SDI to HDMI converter</t>
  </si>
  <si>
    <t>ODF quang 16 port, phụ kiện và dây nhảy</t>
  </si>
  <si>
    <t>Cáp audio, loại Aluminum Foil Shield (100m/cuộn)</t>
  </si>
  <si>
    <t>Cáp Microphone cable (100m/cuộn)</t>
  </si>
  <si>
    <t>Đầu nối XLR, loại đầu cái</t>
  </si>
  <si>
    <t>Đầu nối XLR, loại đầu đực</t>
  </si>
  <si>
    <t>Bộ máy tính kèm phần mềm Livestream chuyên dụng</t>
  </si>
  <si>
    <t>Phầm mềm Livestream tương đương hoặc tính năng cao hơn:
- Có khả năng tạo video 4K, HD và SD.
- Hỗ trợ cho webcam và chụp thẻ.
- NDITM - Gửi và nhận video và âm thanh chất lượng cao
- Hỗ trợ cho tất cả các định dạng phổ biến bao gồm AVI, MP4, H264, MPEG-2, WMV, MOV và MXF.
- Trộn nhiều nguồn âm thanh như SoundCards, Giao diện âm thanh ASIO và thu âm thanh thẻ
- Trình duyệt web, RTSP, PowerPoint, hình ảnh, màu đơn sắc và nhiều hơn nữa.
- Ghi trực tiếp ở chế độ full HD sang AVI, MP4, MPEG-2 hoặc WMV
- Xuất qua các thẻ AJA, Blackmagic và Bluefish đến các sàn và màn hình ghi âm chuyên nghiệp
- Cắt, Làm mờ, Thu phóng, Xóa, Trượt, Bay, CrossZoom, FlyRotate, Cube, CubeZoom video
- Dễ dàng thêm và chỉnh sửa Tiêu đề hoặc ScoreBoard từ nhiều mẫu
- Lưu nhiều Video Clip về các sự kiện đáng chú ý để phát lại sau
- Hiển thị một trang web trực tiếp trong vMix.
- Sử dụng đầy đủ chuột và khả năng cuộn trang.
- Cho phép gửi và nhận các nguồn NDI đến bất kỳ thiết bị tương thích NDI nào khác.
- Sử dụng NDI để truyền đầu ra, camera, âm thanh và đồ họa qua mạng cục bộ của bạn.
- Bản quyền lâu dài</t>
  </si>
  <si>
    <t>Card In/Out chuyên dụng</t>
  </si>
  <si>
    <t>Hệ thống màn hình LED P2.5 làm background cho chương trình phát thanh trực tuyến có hình gồm:</t>
  </si>
  <si>
    <t>Cấu hình kĩ thuật tối thiểu hoặc cao hơn:
Màn LED kích thước 3520 * 2080, bao gồm:
Tương thích hoặc cao hơn hệ thống:
- Khoảng cách điểm ảnh: 1.86mm
- Cấu hình điểm ảnh: RGB - Công nghệ SMD
- Cường độ sáng: ≥450cd/m2
- Tuổi thọ 100.000 h 
- Công suất trung bình W/m2 ≤146
- Công suất lớn nhất W/m2: ≤439
- Tần số làm mới: ≥3840Hz
- Tần số khung hình: 50/60Hz
Số lượng tương ứng với màn LED</t>
  </si>
  <si>
    <t>Tương thích hoàn toàn với hệ thống
Số lượng tương ứng với màn LED</t>
  </si>
  <si>
    <t>Tương thích hoàn toàn với hệ thống
Cạc nhận:
Số lượng tương ứng với màn LED</t>
  </si>
  <si>
    <t>Khung màn hình led
Phù hợp với hệ thống và theo thiết kế</t>
  </si>
  <si>
    <t>Phụ kiện lắp đặt
Phù hợp với hệ thống và theo thiết kế</t>
  </si>
  <si>
    <t>PHÒNG ĐỌC PHÁT THANH (Tin tức, chuyên đề, chuyên mục, quảng cáo, tiếng dân tộc, tiếng nước ngoài)</t>
  </si>
  <si>
    <t>Hệ thống xử lý, kiểm tra tín hiệu và phụ kiện gồm:</t>
  </si>
  <si>
    <t>Audio Mixer chuyên dụng 6 Micro Input</t>
  </si>
  <si>
    <t>Micro chuyên dùng phòng thu âm cho phát thanh viên:
- Microphone dây định hướng cho MC loại Cardioid
- Frequency Response: 40-20,000 Hz
- Signal-to-Noise Ratio: &gt;= 70dB
- Chủng loại mic phantom</t>
  </si>
  <si>
    <t>- Loại 2 cánh tay có lò xo bên trong;
- Chiều dài ≥ 80 cm;
- Phụ kiện gắn Micro;
- Loại gắn bàn.</t>
  </si>
  <si>
    <t>Loa kiểm âm:</t>
  </si>
  <si>
    <t>Bộ máy trạm nguyên chiếc chuyên dùng cấu hình cao cài đặt phần mềm thu âm và dựng audio chuyên dùng</t>
  </si>
  <si>
    <t>Máy trạm chuyên dùng nguyên chiếc</t>
  </si>
  <si>
    <t>Màn hình cho máy trạm 27 inch:
- Kích cỡ màn hình:  27 inch
- Tỷ lệ khung hình: 16:9
- Độ phân giải: tối thiểu 1920x1080
- Cổng kết nối: Display port, HDMI</t>
  </si>
  <si>
    <t>Phần mềm thu âm và dựng audio</t>
  </si>
  <si>
    <t>Phần mềm chuyển đổi giọng nói thành văn bản có bản quyền tối thiểu 3 năm</t>
  </si>
  <si>
    <t>PHÒNG LỒNG TIẾNG VÀ HÒA ÂM CA NHẠC</t>
  </si>
  <si>
    <t>Hệ thống xử lý tín hiệu lồng tiếng và hòa âm ca nhạc gồm:</t>
  </si>
  <si>
    <t>Bộ xử lý âm thanh cho micro ca sỹ</t>
  </si>
  <si>
    <t>Bộ xử lý âm thanh cho Micro ca sỹ cấu hình tối thiểu hoặc cao hơn:
- Đầu vào 2 kênh analog XLR
- Chuyển đổi AD/DA 24 bit
- Đầu ra 2 kênh XLR
- Tần số đáp ứng 20Hz đến 20kHz</t>
  </si>
  <si>
    <t>Loa kiểm tra phòng máy (Studio Monitor) cấu hình tối thiểu hoặc cao hơn:
- Tần số đáp ứng 32Hz-21kHz
- Công suất dải trầm 300W, dải trung 250W, dải cao 200W 
- Tổng công suất 900W
- Active 3-Way
- Đầu vào XLR
- SPL 118 dB</t>
  </si>
  <si>
    <t>Headphone kiểm tra âm thanh phòng thu</t>
  </si>
  <si>
    <t>Micro thu âm cho ca sỹ. Bao gồm lưới chắn gió, lọc gió, giảm rung, cần gắn Mic đáp ứng tối thiểu hoặc cao hơn:
- Loại: micro 1 inch có màng ngăn lớn
- Độ nhạy mạch hở: 23 mV/Pa (-33 dBV ± 0,5 dB)
- Dải tần số: 20 - 20000 Hz
- Trở kháng tải đề xuất: ≥ 1000 ohms
- Equivalent noise level (A-weighted): 6 dB-A (0 dB pre-attenuation)
- Tỷ lệ S/N: 87-88 dB
- Nguồn cấp: 48 V phantom
- Kết nối: 3-pin XLR (pin 2 hot)</t>
  </si>
  <si>
    <t>Chân micro, loại đứng sàn: Tương thích với Micro</t>
  </si>
  <si>
    <t>Cấu hình tối thiểu hoặc cao hơn:
- 2 đầu vào XLR
- 2 đầu vào 1/4" TRS
- 2 đầu ra XLR
- 2 đầu ra 1/4" TRS
- Maximum Input +22dBu
- Maximum Output +21dBu
- Frequency Response 20Hz - 20kHz
- Limiter Threshold Range 0dBu to +20dBu
- Gate Threshold Range OFF to +10dBu
- Compressor Threshold Range -40dBu to +20dBu</t>
  </si>
  <si>
    <t>Bộ máy trạm Workstation nguyên chiếc chuyên dùng cho ghi dựng &amp; lồng tiếng đa kênh Multitrack:</t>
  </si>
  <si>
    <t xml:space="preserve">Máy trạm Workstation chuyên dùng nguyên chiếc </t>
  </si>
  <si>
    <t>Phần mềm dựng audio chuyên nghiệp
Bản quyền tối thiểu 3 năm</t>
  </si>
  <si>
    <t>Gói thiết bị phụ trợ và vật tư lắp đặt gồm</t>
  </si>
  <si>
    <t>2-conductor microphone cable (100m/roll):
- Chiều dài: 100m/ cuộn
- Cáp 2 lõi có bọc kim chống nhiễu</t>
  </si>
  <si>
    <t>cuộn</t>
  </si>
  <si>
    <t>Audio multichannel cable (100m/roll):
- Chiều dài: 100m/ cuộn
- Số kênh: 4 cặp
- Số lượng dây dẫn: 8, có bọc kim chống nhiễu</t>
  </si>
  <si>
    <t>Đầu nối Audio XLR/Male XLR3-12C:
- Loại giắc: XLR
- Chuẩn: Đực (Male)
- Kiểu kết nối dây: hàn</t>
  </si>
  <si>
    <t>Cáp audio 16 kênh (cuộn 50m)
- Bao gồm cả đầu nối (1 đực + 1 cái)
- Lõi L-4E3-16P</t>
  </si>
  <si>
    <t>Bảng đấu nối giao tiếp vào ra Studio:
- Một bộ gồm 2 đầu kết nối: 16 x XLR 3-pin Male, 16 x XLR 3-pin female</t>
  </si>
  <si>
    <t>HỆ THỐNG THIẾT BỊ DỰNG PHÁT THANH VÀ THIẾT BỊ TIỀN KỲ CHO PHÓNG VIÊN TÁC NGHIỆP</t>
  </si>
  <si>
    <t>Bộ máy trạm Workstation chuyên dùng thu/dựng phát thanh có cài đặt phần mềm bản quyền chuyên dùng</t>
  </si>
  <si>
    <t>Phần mềm thu dựng chuyên dùng cho phát thanh
Bản quyền tối thiểu 3 năm</t>
  </si>
  <si>
    <t>Card âm thanh chuyên dụng dùng thu/phát với âm thanh vào ra cân bằng Analog &amp; Digital:</t>
  </si>
  <si>
    <t>Loa kiểm tra chuyên dụng :</t>
  </si>
  <si>
    <t>Tai nghe kiểm tra (Headphone)</t>
  </si>
  <si>
    <t>Máy ghi âm kỹ thuật số chuyên dụng cho phóng viên+lọc gió:
- Recording media: SD card, SDHC card, SDXC card ( up to 128 GB)
- Định dạng File:  WAV/BWF:  44.1k/48k/96 kHz, 16/24 bit; MP3: 44.1/48kHz, 32k/64k/96k/128k/192k/256k/320 kbps;
- Số kênh (number of channels):  ≥ 2-ch (2 stereo)</t>
  </si>
  <si>
    <t>Bộ máy dựng lưu động cấu hình cao cho phóng viên biên tập và dựng phát thanh:</t>
  </si>
  <si>
    <t>Bộ máy dựng lưu động cấu hình tương đương hoặc cao hơn cho PV biên tập và dựng phát thanh:
+ Phần mềm biên tập âm thanh bản quyền 3 năm: Tương đương Adobe Audition CC;
+ Máy tính Laptop worksation dùng dựng &amp; biên tập âm thanh, có cấu hình tối thiểu hoặc cao hơn:
- CPU: intel 6 Cores, 2.7 GHz
- Windows Pro bản quyền
- Graphics 4GB
- Màn hình: 15.6 inch FHD (1920x1080) 
- RAM: 32 GB  DDR4
- 256GB SSD
- 1TB 7200RPM SATA
- USB C</t>
  </si>
  <si>
    <t>HỆ THỐNG PHÁT SÓNG PHÁT THANH TỰ ĐỘNG AUTOMATION</t>
  </si>
  <si>
    <t>Hệ thống xử lý tín hiệu phát thanh gồm:</t>
  </si>
  <si>
    <t>Tương thích với Khung Frame ở mục 1.1.1</t>
  </si>
  <si>
    <t>Bộ chuyển đổi tín hiệu phát thanh Audio changeover:
- Ngõ vào analog:
A/D connectors: 24 bit
Connectors: XLR, female - Electronically balanced
Mức hoạt động bình thường: từ  –12.0dBu đến +12.0dBu
Trở kháng: 10 kΩ
- Ngõ vào digital:
Connectors: XLR, female - Electronically balanced
Định dạng: AES3/EBU
Tốc độ lấy mẫu: 32 kHz / 44.1 kHz / 48 kHz / 64 kHz / 88.2 kHz / 96 kHz
Mức hoạt động bình thường:từ 0.0 dBFs đến -24dBFs (0.1 dBu step)
- Ngõ ra analog:
A/D connectors: 24 bit
Connectors: XLR, male - Electronically balanced
Mức hoạt động: từ  –12.0dBu đến +14.0dBu
Trở kháng: 10 Ω
- Ngõ ra digital:
Connectors: XLR, male - Electronically balanced
Định dạng: AES3/EBU</t>
  </si>
  <si>
    <t>Bộ khuếch đại phân chia âm thanh cân bằng streeo 1x6:
- Input: 2 x XLR 3 pin female
- Output: 12 x XLR 3 pin male
- Maximum Input Level: +28dBu
- Maximum Output Level: +28dBu
- Đáp ứng tần số: 20Hz đến 20kHz ± 0.1dB
- Gain Range: Adjustable 8dB loss to 18dB gain
- Trở kháng đầu vào &gt; 20kΩ
- Trở kháng đầu ra &lt; 50Ω</t>
  </si>
  <si>
    <t>Cấu hình tối thiểu hoặc cao hơn:
- 16 đầu vào, trở kháng đầu vào 10k Ω
- 2 đầu ra, trở kháng đầu ra 50Ω
- Frequency response 20Hz – 20kHz
- Có bàn điểu khiển
- Tương thích với hệ thống</t>
  </si>
  <si>
    <t>Bộ tự động điều chỉnh mức âm lượng (AGC):
- Đầu vào analog: 
Mức đầu vào bình thường: +4 dBu
Mức đầu vào tối đa: +24 dBu
Connectors: XLR balanced EMI surpressed
A/D conversion: 24 bit
- Đầu ra analog:
Đầu ra analog:0-24 dBu có thể điều chỉnh
- Đầu vào/ra Digital (AES/EBU) :
Tốc độ lấy mẫu: 32-192 kHz
Connector: XLR balanced EMI surpressed
- Giao thức điều khiển
Connectors : Serial, USB A, USB B, RJ45
Protocols : HTTP (browse, mobile, API), SNMP, TELNET, FTP, SMTP, RS232</t>
  </si>
  <si>
    <t>Bộ máy trạm phát sóng nguyên chiếc đồng bộ Workstation chuyên dùng cấu hình cao:</t>
  </si>
  <si>
    <t>Máy chủ phát sóng nguyên chiếc đồng bộ Workstation, cấu hình tương đương hoặc cao hơn:
- Bộ vi xử lý (CPU) : Intel® Xeron 2.4 GHz, 10 Cores;
- Bộ nhớ trong (RAM) : 32GB DDR4
- Ổ cứng :  2x 256GB SSD + 2 x HDD 2TB 7200rpm SATA 
- VGA: NVIDIA Quadro P620 2GB
- Power supply: 2x750W
- OS software bản quyền;</t>
  </si>
  <si>
    <t>Bộ phần mềm phát sóng tự động chuyên dùng cho phát thanh:</t>
  </si>
  <si>
    <t>Bộ phần mềm phát sóng tự động chuyên dùng cho phát thanh:
- Đầu vào live
- Sử dụng nhiều Cartwall 
- Hỗ trợ voice tracking
- Playback cho multichannel
- Hỗ trợ database/scheduling
- Trình chỉnh sửa danh sách phát playlist
- Hệ thống cơ sở dữ liệu lưu trữ file âm thanh và lập lịch
- Hỗ trợ các định dạng
- Hỗ trợ WASAPI và ASIO</t>
  </si>
  <si>
    <t>Hệ thống truyền dẫn âm thanh qua quang gồm:</t>
  </si>
  <si>
    <t>Bộ truyền dẫn âm thanh qua quang, tương đương hoặc hơn:
- 4 x đầu vào/ra Analog với nhóm audio lựa chọn được
- Tùy chọn Fiber I/O
- Có chế độ truyền tải âm thanh 2 chiều 
- Fiber I/O: (tùy chọn) 1 x fiber optic đầu vào và đầu ra
- Đầu vào âm thanh: 4 x analog audio inputs</t>
  </si>
  <si>
    <t>Tương thích bộ thu/phát quang</t>
  </si>
  <si>
    <t>Bộ chuyển đổi (convert) quang điện</t>
  </si>
  <si>
    <t>Bộ Radio kiểm tra sóng phát thanh chuyên dụng:</t>
  </si>
  <si>
    <t>Bộ Radio kiểm tra sóng phát thanh chuyên dụng:
- FM frequency: 87.5 MHz – 108 MHz
- Có chế độ tự động tìm kiếm
- Chức năng tìm kiếm RDS
- Khả năng ghi nhớ preset cho 20 trạm</t>
  </si>
  <si>
    <t>Gói phụ kiện kèm vật tư lắp đặt gồm:</t>
  </si>
  <si>
    <t>Đồng hồ LED - kết nối GPS</t>
  </si>
  <si>
    <t>Đồng hồ số thời gian thực với LTC input:
- Đồng hồ điện tử loại hiển thị số, tương thích hoàn toàn với hệ thống xử lý thời gian ở phần trên
- 24- or 12-hour display mode
- AM/PM indicator (12-hour mode)
- 6-digit red LED</t>
  </si>
  <si>
    <t>Bản quyền phần mềm ghi nhật ký phát sóng phát thanh 2 kênh:</t>
  </si>
  <si>
    <t>Bản quyền phần mềm ghi nhật ký phát sóng phát thanh 2 kênh:
- Hỗ trợ Multi-channel Audio
- Khả năng quản lí tài khoản người dùng tập trung
- Hỗ trợ xem trước, tìm kiếm, trích xuất.
- Chạy ổn định</t>
  </si>
  <si>
    <t>ODF quang loại gắn tủ rack</t>
  </si>
  <si>
    <t>ODF loại gắn tủ rack
- Tối thiểu 1U
- Tối thiểu 96 FO
- Kèm đủ phụ kiện của ODF</t>
  </si>
  <si>
    <t>Cáp điện ruột mềm tròn loại 2x6 (100m/cuộn)</t>
  </si>
  <si>
    <t>Bộ KVM 8 port, bao gồm 8 sợi cáp dài 3m</t>
  </si>
  <si>
    <t>HỆ THỐNG SERVER QUẢN TRỊ SẢN XUẤT CHƯƠNG TRÌNH VÀ LƯU TRỮ ONLINE</t>
  </si>
  <si>
    <t>Máy chủ lưu trữ trung tâm Online 96TB, Cấu hình tương đương hoặc cao hơn:
- Processor Intel® Xeon® Gold 6326 Processor 16-Core 2.9GHz 24MB Cache (185W)
- Memory 32GB PC4-25600 3200MHz DDR4 ECC RDIMM
- Tổng dung lượng lưu trữ khả dụng tối thiểu 96TB
- Hệ điều hành Windows Storage Server  
 - RAID Levels: 0, 1, 5, 6, 10, 50, 60
 -  Khe mở rộng: PCI-E 3.0 x8, PCI-E 3.0 x16</t>
  </si>
  <si>
    <t>Máy tính quản trị, cấu hình tương đương hoặc cao hơn
- CPU: Inntel® Xeon® W3-2423 Processor ; 6 Cores, 2,10 GHz;
- RAM: 16GB DDR4 ECC
- VGA: NVIDIA Quadro P600 2GB 2x DP
- System SSD: 256GB SATA
- Windows 11 Pro for Workstations;
- Đi kèm với màn hình máy tính LED kích thước sử dụng thực tối thiểu 21,5inch;
- Loại Tower;</t>
  </si>
  <si>
    <t>Bộ Switch lõi 24 Ethernet 10/100/1000 ports and 2 * 10G SFP+ uplink interfaces</t>
  </si>
  <si>
    <t>Cáp mạng, ổ mạng, cáp điện, bộ phân phối nguồn, phụ kiện đấu nối….</t>
  </si>
  <si>
    <t>Lô</t>
  </si>
  <si>
    <t>MÁY PHÁT THANH FM KÊNH QNR 2</t>
  </si>
  <si>
    <t xml:space="preserve">Hệ thống máy phát sóng FM công suất 5.000W làm mát bằng chất lỏng, dải tần từ 80-108MHz </t>
  </si>
  <si>
    <t xml:space="preserve"> Máy </t>
  </si>
  <si>
    <t xml:space="preserve"> Transmitter cabinet công suất 5KW</t>
  </si>
  <si>
    <t>Exciter dự phòng nóng:</t>
  </si>
  <si>
    <t xml:space="preserve"> Bộ </t>
  </si>
  <si>
    <t xml:space="preserve"> Tủ bơm tích hợp trong giá máy </t>
  </si>
  <si>
    <t xml:space="preserve"> Khối</t>
  </si>
  <si>
    <t>1.1.8</t>
  </si>
  <si>
    <t xml:space="preserve"> Phụ kiện lắp đặt hệ thống làm mát </t>
  </si>
  <si>
    <t>1.1.9</t>
  </si>
  <si>
    <t xml:space="preserve"> Giàn giải nhiệt bên ngoài phòng máy</t>
  </si>
  <si>
    <t>Bộ cộng FM 10KW</t>
  </si>
  <si>
    <t>Bộ cộng FM 10KW:
- Giải tần số: 87 - 108 MHz
- Trở kháng: 50 Ohm
- NB RETURN LOSS (VSWR): &gt;30 dB (1.07)
- WB RETURN LOSS (VSWR):  &gt;30 dB (1.07)
- MAX OUTPUT POWER RATING: ≥   20 kW rms (3 1/8” output)
- NB INPUT CONNECTOR: 3 1/8” unflange
- WB INPUT CONNECTOR: 3 1/8” unflange
- NB INSERTION LOSS: Centre frequency &lt;0.25 dB; ± 150 KHz  &lt;0.25 dB; ± 0.6 MHz  &gt; 0.6 dB; ± 2 MHz  &gt; 22 dB
- WB INSERTION LOSS: ± 1.5MHz &lt; 0.23 dB; ± 2 MHz &lt; 0.1 dB;
- NB MAX INPUT POWER RATING: ≥ 5 KW RMS</t>
  </si>
  <si>
    <t>Bộ cộng FM 5KW:
- Giải tần số: 87 - 108 MHz
- Trở kháng: 50 Ohm
- NB RETURN LOSS (VSWR): &gt;30 dB (1.07)
- WB RETURN LOSS (VSWR):  &gt;30 dB (1.07)
- MAX OUTPUT POWER RATING: ≥  12 kW rms (1 5/8” output)
- NB INPUT CONNECTOR: 1 5/8” unflange
- WB INPUT CONNECTOR: 1 5/8” unflange
- OUTPUT CONNECTOR: 1 5/8” unflange
- NB INSERTION LOSS: Centre frequency &lt;0.45 dB
± 150 KHz  &lt;0.45 dB
± 0.6 MHz  &gt; 0.7 dB
± 2 MHz  &gt; 22 dB
- NB GOUPDELAY VARIATION (typical):
± 150 KHz &lt;6 ns  (5ns)
± 200 KHz &lt;10 ns  (8ns)
- WB INSERTION LOSS: 
± 1.5MHz &lt; 0.35 dB
± 2 MHz &lt; 0.15 dB
- NB MAX INPUT POWER RATING: ≥ 5 KW RMS</t>
  </si>
  <si>
    <t>Cầu nối U Link cho bảng 4 cửa:</t>
  </si>
  <si>
    <t>Cầu nối U Link cho bảng 4 cửa:
Tương thích phù hợp với bảng 4 cửa bên trên</t>
  </si>
  <si>
    <t>Tải giả 5 KW:</t>
  </si>
  <si>
    <t xml:space="preserve"> Vật tư lắp đặt: Ống cứng, mặt bích, cút góc, cút thẳng, cáp điện 3 pha, cáp điều khiển,..v.v 
Tương thích với hệ thống</t>
  </si>
  <si>
    <t>D9</t>
  </si>
  <si>
    <t>HỆ THỐNG THIẾT BỊ PHỤC VỤ HỘI TRƯỜNG LỚN TOÀN CƠ QUAN</t>
  </si>
  <si>
    <t>Hệ thống màn hình LED Background kèm thiết bị điều khiển và phụ kiện</t>
  </si>
  <si>
    <t>Module LED P2.5 Pro- 160x320mm
- Khoảng cách điểm ảnh: 2.5mm
- Cấu hình điểm ảnh: RGB - Công nghệ SMD
- Cường độ sáng:800cd/m2. 
- Tuổi thọ 100.000h 
- Cấu tạo điểm ảnh: 1R1G1B
- Công suất trung bình W/m2 ≤152
- Công suất lớn nhất W/m2:≤457
- Tần số làm mới: ≥3840Hz
- Tần số khung hình: 50/60Hz
(Số lượng tương ứng màn LED)</t>
  </si>
  <si>
    <t xml:space="preserve"> </t>
  </si>
  <si>
    <t>Nguồn  350W
- Nguồn mỏng, chống chập cháy, xung điện.
- Phương pháp làm mát:quạt không khí
(Số lượng tương ứng với màn LED)</t>
  </si>
  <si>
    <t>M</t>
  </si>
  <si>
    <t>CÁC PHẦN VIỆC KHÁC</t>
  </si>
  <si>
    <t>HỆ THỐNG LƯU ĐIỆN TRUNG TÂM ONLINE</t>
  </si>
  <si>
    <t>Hệ thống cấp nguồn điện liên tục 120kVA/120KW (N+1) cấu hình chạy song song N+X; mỗi UPS cung cấp nguồn điện liên tục trong 60 phút tại tải 120KW.</t>
  </si>
  <si>
    <t>Hệ thống cấp nguồn điện liên tục 120kVA/120KW, Hỗ trợ hoạt động với cấu hình chạy song song N+X'; UPS cung cấp nguồn điện liên tục trong 60 phút tại tải 120KW.
- Điện áp vào danh định: 380/400/415VAC 3-Phase + N + PE;
- Dải điện áp ngõ vào (V): 228 to 478VAC;
- Tần số ngõ vào danh định (Hz): 50 / 60;
- Dải tần số ngõ vào (Hz): 40 to 70;
- Hệ số công suất ngõ vào (KW/KVA): &gt;0.99;
- Độ méo hài (THDi%): &lt;3;
- Điện áp ngõ ra (V): 380/400/415 (3-phase);
- Tần số ngõ ra : 50/60 Hz;
- Khả năng chịu quá tải: &lt;125 % 10 min; &lt;150 % for 1 min; &gt;150 % for 200ms;
- Protection leve: IP20, IP21, IP31 optional
- Chức năng kết nối song song N+X: Cho phép kết nối song song lên đến 4 bộ để hoạt động dự phòng đa tầng (N+X), nhân công suất, chia đều tải.</t>
  </si>
  <si>
    <t>Tương thích hệ thống
Hệ thống cấp nguồn điện liên tục  120kVA/
120KW và phụ kiện.</t>
  </si>
  <si>
    <t>Tương thích hệ thống
Hệ thống ắc quy đảm bảo cung cấp thời gian lưu điện 60 phút tại đầy tải 120kVA. Bao gồm giá đỡ ắc quy và dây nối, phụ kiện đầy đủ</t>
  </si>
  <si>
    <t>Chuỗi</t>
  </si>
  <si>
    <t>Dịch vụ kiểm tra, chạy thử và cấu hình hệ thống cấp nguồn
điện liên tục bởi kỹ sư chính hãng bằng phần mềm
chuyên dụng của hãng.</t>
  </si>
  <si>
    <t>Tủ điện đảo cầu dao 3 pha, phụ kiện lắp đặt…:</t>
  </si>
  <si>
    <t>Cầu dao đảo chiều 100A/3 pha cho các UPS trường quay</t>
  </si>
  <si>
    <t>Điều hòa nhiệt độ 18000BTU cho các phòng đặt lưu điện</t>
  </si>
  <si>
    <t>HỆ THỐNG CÁP QUANG LÊN TRẠM PHÁT SÓNG CỘT 5</t>
  </si>
  <si>
    <t>Hệ thống cáp quang lên trạm phát sóng Cột 5 bao gồm:</t>
  </si>
  <si>
    <t>Cáp quang chôn trực tiếp 12 sợi Singlemode</t>
  </si>
  <si>
    <t>Lắp đặt, vật tư phụ kiện</t>
  </si>
  <si>
    <t>THÁO DỠ, VẬN CHUYỂN, LẮP ĐẶT, CÂN CHỈNH, KẾT NỐI, TÍCH HỢP CÁC HỆ THỐNG THIẾT BỊ CŨ SANG TRỤ SỞ MỚI</t>
  </si>
  <si>
    <t>HT</t>
  </si>
  <si>
    <t>hộp</t>
  </si>
  <si>
    <t>Bộ phát gắn mic cầm tay: 
- Điều chế tần số FM dải rộng
- Dải tần  UHF phù hợp tiêu chuẩn VN: 
- Công suất đầu ra RF @ 50 Ohms:Maximum 30 mW
- Đáp tuyến tần số AF 80 Hz đến 18 kHz
- Trở kháng đầu vào 68 kOhms, unbalanced
- Độ nhạy đầu vào ≥ 48 dB</t>
  </si>
  <si>
    <t>Tương thích với bộ camera cầm tay lưu động
Thông số tương đương hoặc cao hơn:
- Sử dụng Pin Li-ion
- Nguồn tới 14.4V
- Hiển thị thông tin công suất trên camera
- Dung lượng: ≥ 90Wh
- Cảnh báo 4 mức -LED chỉ thị dung lượng còn của pin</t>
  </si>
  <si>
    <t>Switch mạng hệ thống
48x25GbE SFP28, 6x100GbE QSFP28, bao gồm:
- Số cổng:  ≥ 48x25GbE SFP28, 6x100GbE QSFP28
Băng thông chuyển mạch tổng: ≥ 3.6 Tbps
+ Tốc độ chuyển gói: ≥1.000 Mpps
- CPU:  ≥ 6 Cores
- Bộ nhớ hệ thống:  ≥ 16 GB
- Ổ SSD ≥128 GB
- Bộ nhớ đệm:  ≥ 32 MB
- Số VLANs: 4096
- Nguồn dự phòng 1+1</t>
  </si>
  <si>
    <t>Hệ thống Internal Firewall
- Firewall Throughput: 80Gbps;
- IPS Throughput: 19Gbps;
- IPsec VPN Throughput: 15Gbps;
- NGFW Throughput: 15Gbps;
- Concurrent Sessions: 7.5 Million
- New connections per second: 210.000
- Interfaces:
2x 40 GE/ 100GE QSFP28 slots, 24x 10 GE SFP+ slots, 8x 10GE RJ45 ports;
- USB Ports
- Noise Level: ≥ 63 dBA;
- Storage: 400 GB
- Dịch vụ hỗ trợ kỹ thuật và bảo hành tối thiểu 3 năm</t>
  </si>
  <si>
    <t>Bộ xử lý hình ảnh 
- Product type: 2-in-1 controller
- Support zoom: support
- Support splicing: support
- Picture in Picture: Support
- Custom EDID: Support
- Video input interface: 3G-SDI × 1, HDMI1.3 × 2, DVI × 1, CVBS × 1, VGA × 1, USB × 1
- LED Out: six network ports
- Load capacity: 3.9 million
- Control method: USB, serial control
- Video source bit depth: 10bit / 8bit
(Số lượng tương ứng với màn LED)</t>
  </si>
  <si>
    <t>Bộ Firewall
- Firewall Throughpu: 1Gbps;
- IPS Throughpu:  250bps;
- IPsec VPN Throughput:  175Mbps;
- NGFW Throughpu:  250Mbps;
- Interfaces: 8 x GE RJ45
- 1xUSB;
- Noise Level: 41,6 dBA;</t>
  </si>
  <si>
    <t>ATH-M50X</t>
  </si>
  <si>
    <t>SONY</t>
  </si>
  <si>
    <t>EW100 ENG G4</t>
  </si>
  <si>
    <t>PXW-Z280V</t>
  </si>
  <si>
    <t>S-3602U</t>
  </si>
  <si>
    <t>S-2041 + Pin sạc</t>
  </si>
  <si>
    <t>HP</t>
  </si>
  <si>
    <t>ZBOOK FURY 16</t>
  </si>
  <si>
    <t>EOS RP + LENS</t>
  </si>
  <si>
    <t>OH-TR-1</t>
  </si>
  <si>
    <t>N9K-C93180YCFX3/7520-48Y-8CAC-F95604-7520-48Y-8CAC-F</t>
  </si>
  <si>
    <t>CISCO</t>
  </si>
  <si>
    <t>FS</t>
  </si>
  <si>
    <t>SFP28-25GSR-85-I</t>
  </si>
  <si>
    <t>FORTINET</t>
  </si>
  <si>
    <t>EXTREME</t>
  </si>
  <si>
    <t>FG-201F/NSA 5700</t>
  </si>
  <si>
    <t>FG-1100E/ NSSP
13700</t>
  </si>
  <si>
    <t>HẠNG MỤC</t>
  </si>
  <si>
    <t>TRƯỜNG QUAY S1</t>
  </si>
  <si>
    <t>Backdrop trang trí</t>
  </si>
  <si>
    <t xml:space="preserve">- Kết cấu phần khung: khung thép hộp 30x30, 40x40mm (hoặc khung gỗ) có chân, khung gia cố vào tường và sàn để gia cố, dựng vách đứng
- Bề mặt: Gỗ MDF 12+3 cốt xanh, chống ẩm, hoặc tấm alu tương đương, sơn Pu inchem bóng mờ màu sắc theo chỉ định
- Dải đèn Led RGB đổi màu theo tuỳ chỉnh, nằm trong hộp đóng bằng gỗ MDF chống ẩm, hoặc chất liệu tương đương. Bề mặt lắp tấm mika mờ tản sáng
- Tụ đổi nguồn 12V theo công suất của đèn 
</t>
  </si>
  <si>
    <t>m2</t>
  </si>
  <si>
    <t>Backdrop màn key font xanh</t>
  </si>
  <si>
    <t xml:space="preserve">- Vải dệt cotton trộn Polyeste cao cấp, dày dặn, màu xanh lá
- Kèm hệ khung, thùng, hộp tạo bề mặt để căng vải
</t>
  </si>
  <si>
    <t>Sàn nâng khu vực MC dẫn</t>
  </si>
  <si>
    <t>- Kết cấu khung thép hộp gia cường 40x40, gỗ MFC cốt xanh chống ẩm hoặc tương đương, tạo cốt cao độ theo thiết kế
- Mặt bục: Ván gỗ MFC dày 18mm
- Bề mặt hoàn thiện: Ốp tấm alu gương đen mờ, khu vực bàn dẫn MC lắp sàn kính cường lực, sơn đen bóng
- Đèn led dây ánh sáng xanh, chạy âm dưới mặt sàn theo đường viền 
- Bề mặt hoàn thiện bọc mika mờ
- Tụ chuyển nguồn 12V loại không quạt, không phát ra tiếng ồn</t>
  </si>
  <si>
    <t xml:space="preserve">Bàn dẫn MC </t>
  </si>
  <si>
    <t>Bàn dẫn MC hình dáng theo thiết kế….
 - Kết cấu phần khung: khung thép hộp 30x30, 40x40mm (hoặc khung gỗ) tạo chân để ốp
 - Bề mặt: Gỗ MDF cốt xanh, chống ẩm, bo tròn tạo dáng,, sơn phủ Pu inchem hoàn thiện. Kết hợp tấm thép kim loại, tấm alu hợp kim, hoặc tương đương để tạo hình, màu sắc chỉ định
- Hộp đèn led ánh sáng trắng, bề mặt dán decal in UV hiflex xuyên sáng, nội dung in theo chỉ định</t>
  </si>
  <si>
    <t>Thảm trải sàn</t>
  </si>
  <si>
    <t>Loại sợi: 100% Polypropylene
Cấu trúc sợi: Level Loop
Đế thảm: đế lưới
Độ dày: 8mm
màu sắc theo chỉ định</t>
  </si>
  <si>
    <t>ĐV</t>
  </si>
  <si>
    <t>SL</t>
  </si>
  <si>
    <t>TRƯỜNG QUAY S2</t>
  </si>
  <si>
    <t xml:space="preserve">Bàn dẫn MC hình dáng theo thiết kế….
 - Kết cấu phần khung: khung thép hộp 30x30, 40x40mm (hoặc khung gỗ) tạo chân để ốp
 - Bề mặt: Gỗ MDF cốt xanh, chống ẩm, bo tròn tạo dáng,, sơn phủ Pu inchem hoàn thiện. Kết hợp tấm thép kim loại, tấm alu hợp kim, hoặc tương đương để tạo hình, màu sắc chỉ định
</t>
  </si>
  <si>
    <t>TRƯỜNG QUAY S3-S4</t>
  </si>
  <si>
    <t xml:space="preserve">- Kết cấu phần khung: khung thép hộp 30x30, 40x40mm (hoặc khung gỗ) có chân, khung gia cố vào tường và sàn để gia cố, dựng vách đứng
- Bề mặt: Gỗ MDF 12+3 cốt xanh, chống ẩm, hoặc tấm alu tương đương, sơn Pu inchem màu bóng mờ theo chỉ định
- Tấm mika đục mờ tạo hiệu ứng decor
- Dải đèn Led RGB đổi màu theo tuỳ chỉnh, nằm trong hộp đóng bằng gỗ MDF chống ẩm, hoặc chất liệu tương đương. Bề mặt lắp tấm mika mờ tản sáng
- Tụ đổi nguồn 12V theo công suất của đèn 
</t>
  </si>
  <si>
    <t>- Kết cấu khung thép hộp gia cường 40x40 tạo cốt cao độ
- Mặt bục: Ván gỗ MFC dày 18mm
- Bề mặt hoàn thiện: Ốp tấm alu gương đen bóng</t>
  </si>
  <si>
    <t>TRƯỜNG QUAY S5-S6</t>
  </si>
  <si>
    <t xml:space="preserve">- Kết cấu phần khung: khung thép hộp 30x30, 40x40mm (hoặc khung gỗ) có chân, khung gia cố vào tường và sàn để gia cố, dựng vách đứng
- Bề mặt: Gỗ MDF 12+3 cốt xanh, chống ẩm, hoặc tấm alu tương đương, sơn Pu inchem màu bóng mờ theo chỉ định
- Tấm mika đục mờ tạo hiệu ứng decor, bề mặt dán decal mẫu hoạ tiết theo thiết kế
- Dải đèn Led RGB đổi màu theo tuỳ chỉnh, nằm trong hộp đóng bằng gỗ MDF chống ẩm, hoặc chất liệu tương đương. Bề mặt lắp tấm mika mờ tản sáng
- Tụ đổi nguồn 12V theo công suất của đèn 
</t>
  </si>
  <si>
    <t>Backdrop màn key font xanh set nhỏ</t>
  </si>
  <si>
    <t>Backdrop màn key font xanh set lớn</t>
  </si>
  <si>
    <t>Bàn dẫn MC ảo</t>
  </si>
  <si>
    <t>- Bàn gỗ MDF cốt xanh, chống ẩm, kết hợp gỗ sồi tự nhiên
- Chân bàn sắt, sơn đen tĩnh điện</t>
  </si>
  <si>
    <t>TRƯỜNG QUAY S7</t>
  </si>
  <si>
    <t xml:space="preserve">Sân khấu </t>
  </si>
  <si>
    <t xml:space="preserve">- Kết cấu khung thép hộp gia cường 40x40, gỗ MFC cốt xanh chống ẩm hoặc tương đương, tạo cốt cao độ theo thiết kế
- Bề mặt hoàn thiện: Sàn kính cường lực, mica, poly trong hoặc tương đương, đáy sơn đen bóng
- Dải đèn Led RGB đổi màu theo tuỳ chỉnh, nằm trong hộp đóng bằng gỗ MDF chống ẩm, hoặc chất liệu tương đương. Bề mặt lắp tấm mika mờ tản sáng
- Tụ đổi nguồn 12V theo công suất của đèn 
</t>
  </si>
  <si>
    <t>Khối decor trang trí</t>
  </si>
  <si>
    <t xml:space="preserve">- Khung cốt gỗ MDF, chống ẩm hoặc tương đương, chồng các lớp tạo hiệu ứng nổi khối, sơn phủ inchem trắng bóng hoàn thiện
- Bề mặt: Tấm nhôm hợp kim cắt CNC theo thiết kế
- Viền gắn đèn led hắt, ánh sáng xanh, tụ điện đổi nguồn 12V
</t>
  </si>
  <si>
    <t>Dải đèn led trang trí màn led</t>
  </si>
  <si>
    <t xml:space="preserve">Dải đèn Led RGB đổi màu theo tuỳ chỉnh, nằm trong hộp đóng bằng gỗ MDF chống ẩm. Bề mặt lắp tấm mika mờ tản sáng
- Tụ đổi nguồn 12V theo công suất của đèn 
</t>
  </si>
  <si>
    <t>md</t>
  </si>
  <si>
    <t>Bục phát biểu</t>
  </si>
  <si>
    <t>- Gỗ MDF cốt xanh, chống ẩm, kết hợp gỗ sồi tự nhiên, sơn phủ Pu hoàn thiện, màu sắc theo thiết kế
- Kết hợp khung thép hộp 30x30,40x40 gia cường
- Logo Trung tâm truyền thông Quảng Ninh phát sáng</t>
  </si>
  <si>
    <t>Rèm đen phông sao</t>
  </si>
  <si>
    <t xml:space="preserve"> chất liệu vải velor, tông màu đen, bóng LED 3 module RGB đổi màu. Màn sao được điều khiển qua bàn điều khiển đi kèm
- Chiều cao lắp rèm dự kiến : h=6m</t>
  </si>
  <si>
    <t>TRƯỜNG QUAY S8</t>
  </si>
  <si>
    <t>- Kết cấu khung thép hộp gia cường 40x40, gỗ MFC cốt xanh chống ẩm hoặc tương đương, tạo cốt cao độ theo thiết kế
- Bề mặt hoàn thiện: Sàn kính cường lực, mica, poly trong hoặc tương đương, đáy sơn đen bóng
- Bậc thang và thành sân khấu: Gỗ MDF cốt xanh, chống ẩm, bề mặt veneer sơn phủ PU tạo màu theo thiết kế, hoặc vật liệu gỗ tương tư</t>
  </si>
  <si>
    <t>PHÒNG HỘI NGHỊ TẦNG 4</t>
  </si>
  <si>
    <t>- Kết cấu phần khung: khung thép hộp 30x30, 40x40mm (hoặc khung gỗ) có chân, khung gia cố vào tường và sàn để gia cố, dựng vách đứng
- Bề mặt: Sàn gỗ công nghiệp HDF, độ dày 12mm hoặc tương đương, nhập khẩu, màu sắc theo thiết kế
- Gỗ ốp bậc cầu thang, thành viền sân khấu</t>
  </si>
  <si>
    <t>Bàn đại biểu</t>
  </si>
  <si>
    <t>- Gỗ MDF cốt xanh, chống ẩm, kết hợp gỗ sồi tự nhiên, sơn phủ Pu hoàn thiện, màu sắc theo thiết kế
- Logo Trung tâm truyền thông Quảng Ninh phát sáng</t>
  </si>
  <si>
    <t>Vách backdrop sân khấu</t>
  </si>
  <si>
    <t xml:space="preserve">Gỗ MDF cốt xanh, chống ẩm, hoặc chất liệu tương đương, sơn Pu inchem bóng mờ, màu sắc theo chỉ định
</t>
  </si>
  <si>
    <t>Sàn nhà sơn Epoxy</t>
  </si>
  <si>
    <t>Sơn sàn epoxy tự san phẳng, không dung môi, độ phủ chiều dày 1-3mm</t>
  </si>
  <si>
    <t>PHÒNG THEO DÕI TỔNG KHỐNG CHẾ</t>
  </si>
  <si>
    <t>Vách ốp diện tường treo TV</t>
  </si>
  <si>
    <t>- Khung chịu lực sử dụng sắt hộp 60x60 (dự kiến), bắt cố định vào trần, tường, sàn nhà
- Bề mặt vách hoàn thiện gỗ verneer vân sồi, cốt MDF chống ẩm, sơn phủ inchem hoàn thiện theo màu chỉ định
- Hệ cửa gỗ liền vách giấu khuôn, bao gồm bộ phụ kiện lắp đặt
- Hộp đèn chiếu sáng led, bề mặt mika mờ xuyên sáng, dán decal in UV hoạ tiết theo chỉ định</t>
  </si>
  <si>
    <t>Vách ốp diện tường các mặt còn lại</t>
  </si>
  <si>
    <t>- Khung xương gỗ, Bề mặt vách hoàn thiện gỗ verneer cốt MDF chống ẩm, sơn phủ inchem hoàn thiện theo màu chỉ định
- Đèn led khung nhôm định hình, ánh sáng xanh, tụ điện đổi nguồn 12V</t>
  </si>
  <si>
    <t>Trần phòng TKC</t>
  </si>
  <si>
    <t>- Trần thạch cao khung xương Vĩnh Tường, tấm Vĩnh Tường 9mm, kết hợp nẹp chỉ trần thạch cao sơn đen tĩnh điện
- Mika đen bóng ốp trần
- Đèn led dây hắt khe trần, uốn cong theo thiết kế
- Đèn spotlight 7W Philips hoặc tương đương, ánh sáng 4000K, chiếu điểm nhấn</t>
  </si>
  <si>
    <t>Bàn Tổng khống chế</t>
  </si>
  <si>
    <t xml:space="preserve">- Chất liệu: Khung bàn thép hộp 40x40mm , sơn tĩnh điện màu đen. Mặt bàn gỗ MDF cốt xanh, chống ẩm dầy 25 ±2mm, sơn PU bóng mờ. Bề mặt bao phủ gỗ công nghiệp phủ melamine An Cường, phụ kiện đỡ khe Rack ( không bao gồm thiết bị gắn Rack chuyên dụng)
</t>
  </si>
  <si>
    <t>Khu vực cây xanh, tiểu cảnh</t>
  </si>
  <si>
    <t>- Trang trí cảnh quan theo thiết kế</t>
  </si>
  <si>
    <t>Bàn, ghế họp</t>
  </si>
  <si>
    <t xml:space="preserve">Chất liệu: Gỗ MFC nhập khẩu, bề mặt phủ Melamine chống trầy xước, bền bóng
Kích thước: Dài 3m6 – Rộng 1m5 – Cao 75 cm
Màu sắc:  màu chì và vân gỗ hoặc tự chọn màu
Ghế xoay văn phòng
Chất liệu: lưng lưới , tay và chân ghế bằng nhựa chất lượng cao
Kích thước: dài 550 x rộng 440 - 510 x cao 1190 - 1270(mm)
Màu sắc: Đen
</t>
  </si>
  <si>
    <t>TRƯỜNG QUAY FM LIVE 1</t>
  </si>
  <si>
    <t xml:space="preserve">Vách decor trang trí diện chính </t>
  </si>
  <si>
    <t xml:space="preserve">- Kết cấu phần khung: khung thép hộp 30x30, 40x40mm (hoặc khung gỗ) có chân, khung gia cố vào tường và sàn để gia cố, dựng vách đứng
- Bề mặt: Tấm Kim loại hoặc mika đục lỗ con nhộng, uốn tạo hình 3D  theo thiết kế, sơn tĩnh điện hoàn thiện, bóng mờ, màu sắc theo chỉ định
- Dải đèn Led RGB đổi màu theo tuỳ chỉnh, Bề mặt lắp tấm mika mờ tản sáng
- Tụ đổi nguồn 12V theo công suất của đèn </t>
  </si>
  <si>
    <t>Vách ốp tiêu cách âm kết hợp decor</t>
  </si>
  <si>
    <t>- Khung xương bắt cố định vào trần và sàn hiện trạng.
- Chất liệu lớp cách âm cách nhiệt
- Khung xương Vĩnh Tường 
- Cao su non 10mm   
- Bông AK Polyester 30mm    
- Túi khí cách âm P1    
- Tấm mút xốp cách nhiệt PE-OPP 
- Thạch cao tấm Thái 9mm
- Bề mặt hoàn thiện gỗ MDF cốt xanh chống ẩm, bề mặt melamin đục lỗ tiêu âm. Kết hợp vách bọc mút Hàn Quốc, bề mặt bọc vải nỉ hoàn thiện, màu sắc theo chỉ định</t>
  </si>
  <si>
    <t>Bàn ghi hình</t>
  </si>
  <si>
    <t xml:space="preserve">- Bàn dẫn MC tạo hình theo thiết kế
 - Kết cấu phần khung: khung thép hộp 30x30, 40x40mm (hoặc khung gỗ) tạo chân để ốp
 - Bề mặt: Gỗ MDF cốt xanh, chống ẩm, bo tròn tạo dáng, kết hợp tấm alu, mika hoặc tương đương, sơn phủ Pu inchem hoàn thiện theo màu sắc chỉ định
- Dải đèn Led RGB đổi màu theo tuỳ chỉnh, Bề mặt lắp tấm mika mờ tản sáng
- Tụ đổi nguồn 12V theo công suất của đèn </t>
  </si>
  <si>
    <t>Sàn khu vực ghi hình</t>
  </si>
  <si>
    <t>- Kết cấu khung thép hộp gia cường 40x40 tạo cốt cao độ
- Mặt bục: Ván gỗ MFC dày 18mm
- Bề mặt hoàn thiện: Ốp tấm alu màu sắc theo thiết kế, hoặc phủ tấm nhực PVC, màu sắc theo thiết kế</t>
  </si>
  <si>
    <t>TRƯỜNG QUAY FM LIVE 2</t>
  </si>
  <si>
    <t>- Khung xương gỗ, Bề mặt hoàn thiện lam gỗ MDF cốt xanh chống ẩm, bề mặt dán melamine hoàn thiện, màu sắc vân gỗ theo chỉ định
- Đèn led dẻo neon uốn nghệ thuật tạo hình, màu sắc theo thiết kế, tụ điện đổi nguồn 12V</t>
  </si>
  <si>
    <t>- Khung xương bắt cố định vào trần và sàn hiện trạng.
- Chất liệu lớp cách âm cách nhiệt
- Khung xương Vĩnh Tường 
- Cao su non 10mm   
- Bông AK Polyester 30mm    
- Túi khí cách âm P1    
- Tấm mút xốp cách nhiệt PE-OPP 
- Thạch cao tấm Thái 9mm
- Bề mặt hoàn thiện: vách bọc mút Hàn Quốc, bề mặt bọc vải nỉ hoàn thiện, màu sắc theo chỉ định. Kết hợp mút kim tự tháp tiêu âm</t>
  </si>
  <si>
    <t>Trần decor</t>
  </si>
  <si>
    <t>- Khung xương gỗ, Bề mặt hoàn thiện lam gỗ MDF cốt xanh chống ẩm, bề mặt dán melamine hoàn thiện, màu sắc vân gỗ theo chỉ định
- Hộp đèn led tạo hình theo thiết kế, mắt led 3 mắt chip Hàn Quốc, ánh sáng trắng 6500k, tụ điện đổi nguồn 12V. 
- Khung thùng hộp: Gỗ MDF cốt xanh chống ẩm, phủ melamine màu đen, hoặc khung thép hộp phủ tấm alu màu đen mờ.
- Bề mặt hộp đèn: tấm mika đục mờ xuyên sáng</t>
  </si>
  <si>
    <t>Sàn gỗ công nghiệp HDF, độ dày 12mm hoặc tương đương, nhập khẩu Thailand hoặc Malaysia, màu sắc theo thiết kế</t>
  </si>
  <si>
    <t>PHÒNG THU ÂM NHẠC</t>
  </si>
  <si>
    <t>PHÒNG THU PHÁT THANH</t>
  </si>
  <si>
    <t>- Khung xương gỗ, thép hộp mạ kẽm, mặt cán phẳng bằng tấm forrmex dày 3mm, ngoài cùng in UV màu nội dung theo thiết kế
- Bề mặt hoàn thiện: gỗ MDF cốt xanh chống ẩm, mặt ngoài dán melamine hoàn thiện, màu sắc vân gỗ theo chỉ định
- Đèn led dẻo neon uốn nghệ thuật tạo hình, màu sắc theo thiết kế, tụ điện đổi nguồn 12V</t>
  </si>
  <si>
    <t>Vách ốp tiêu cách âm kết hợp decor các diện tường</t>
  </si>
  <si>
    <t>- Khung xương gỗ, thép hộp kết hợp tạo hình nhấp nhô theo thiết kế
- Bề mặt hoàn thiện: gỗ MDF cốt xanh chống ẩm, mặt ngoài dán melamine hoàn thiện, màu sắc vân gỗ theo chỉ định
- Đèn led dẻo neon uốn nghệ thuật tạo hình, màu sắc theo thiết kế, tụ điện đổi nguồn 12V</t>
  </si>
  <si>
    <t>- Khung xương gỗ, thép hộp kết hợp tạo hình nhấp nhô theo thiết kế
- Bề mặt hoàn thiện: gỗ MDF cốt xanh chống ẩm, mặt ngoài dán melamine hoàn thiện, màu sắc vân gỗ theo chỉ định
- Đèn thả treo trần, choá đèn kim loại</t>
  </si>
  <si>
    <t>Thảm trải sàn khu vực ghi hình</t>
  </si>
  <si>
    <t>Tổng cộng đã bao gồm thuế phí</t>
  </si>
  <si>
    <t>Khối lượng</t>
  </si>
  <si>
    <t>Đơn vị tính</t>
  </si>
  <si>
    <t>SỐ LƯỢNG</t>
  </si>
  <si>
    <t>*</t>
  </si>
  <si>
    <t>Đầu nối Audio XLR/Male + XLR/Female:
- Loại giắc: XLR
- Chuẩn: Đực (Male)/ Cái (Female)
- Kiểu kết nối dây: hàn</t>
  </si>
  <si>
    <t>UPS cho thiết bị 20KVA</t>
  </si>
  <si>
    <t>Sào treo đèn khung hợp kim nhôm 30x30 trên sân khấu</t>
  </si>
  <si>
    <t>Jack Audio: Tương thích với hệ thống</t>
  </si>
  <si>
    <t xml:space="preserve">Tai nghe kiểm âm: 
Thông số cao hoặc tương đường
- Loại Closed-back dynamic
- Kích thước loa &gt;=45mm
- Tần số đáp ứng ít nhất trong khoảng :15-28000Hz
- Độ nhạy tương đương hoặc tốt hơn 99dB </t>
  </si>
  <si>
    <t>Phù hợp sử dụng cho camera vác vai mục trên
Tương đương hoặc tốt hơn:
- Pin dùng  Lithium-Ion
- Hỗ trợ chuẩn V-Mount
- Dung lượng tối thiểu: 6600 mAh / 95 Wh
- Tải cao không đổi: 95 W, 14.4VDC
- Hỗ trợ nguồn ra chuẩn D-tap</t>
  </si>
  <si>
    <t>CAMERA CẦM TAY LƯU ĐỘNG HD/4K Camcoder 1/2 inch</t>
  </si>
  <si>
    <t>Máy trạm đồng bộ nguyên chiếc có cấu hình tối thiểu hoặc cao hơn:
- CPU: Intel® Xeon® Gold 6244R hoặc 6244 (8core 3.6GHz)
- Windows 10 Pro for Workstations (6 cores plus) hoặc Windown 11 Pro
- GPU: NVIDIA® T1000, 8 GB GDDR6, 4 mDP to DP adapters
- Memory: 64 GB, 4 x 16 GB, DDR4, 2933 MHz, ECC
- Harddrive SSD: 512 GB, M.2
- HDD: 8TB SATA 7200 RPM
- LAN: 2 port 10G SFP+, SFP-10G
- Gồm chuột - bàn phím
Tương thích với toàn hệ thống</t>
  </si>
  <si>
    <t>- Hỗ trợ các định dạng file audio/video của ngành truyền hình
- Nhận biết các lỗi cấu trúc MXF, Đóng gói, số lượng các kênh, các luồng audio/video, bitrate, thời lượng audio/video, timecode
- Kiểm tra videocodec/profile, cấu trúc encoding, video bitrate, VBR/CBR, kích thước khung, Framerate, Kích thước buffer, Tỷ lệ khung hình, cấu trúc GOP, field order ...
- Kiểm tra các lỗi audio: audio codec, bit depth, tần số lấy mẫu, số lượng kênh, mức thấp nhất, cao nhất... 
- Hỗ trợ báo cáo QC
- GUI web trực quan</t>
  </si>
  <si>
    <t>Máy trạm lập lịch, giám sát chương trình phát sóng, cấu hình tối thiểu hoặc cao hơn:
- CPU: Inntel® Xeon® W3-2423 Processor ; 6 Cores;
- RAM: 16GB DDR4-2400 nECC
- VGA: NVIDIA Quadro 2GB 2x DP
- System SSD: 256GB SATA
- 9.5mm Slim SuperMulti DVDRW
- Power supply 400W;
- Windows 11 Pro for Workstations;
- Đi kèm với màn hình máy tính 27 inch
- Loại Tower;</t>
  </si>
  <si>
    <t>Phần mềm cho máy trạm lập lịch phát sóng tự động (Automation Client) bản quyền lâu dài:</t>
  </si>
  <si>
    <t>Khối tín hiệu đầu vào quang</t>
  </si>
  <si>
    <t>Phụ kiện khay quản lý cáp
- 15 khay quản lý cáp loại nằm ngang
- 12 thanh quản lý cáp loại dọc tủ rack</t>
  </si>
  <si>
    <t>Dịch vụ bảo hành và hỗ trợ kỹ thuật 01 năm</t>
  </si>
  <si>
    <t xml:space="preserve">Giấy phép Ingest filebase thẻ nhớ từ xa qua Web 
- Ingest media từ toàn bộ thư mục chỉ định vào hệ thống. 
- Ingest media trực tiếp từ thẻ nhớ, đĩa XDCAM, thẻ nhớ P2, camera (chứa hàng trăm file do Camera cắt ra trong quá trình quay) vào hệ thống thông qua kết nối FTP hoặc các phương thức copy file khác.
- Ingest media vào hệ thống qua trình duyệt Web
- Hỗ trợ thao tác đơn giản như kéo thả
- Định dạng file và media info được kiểm tra trước khi nạp vào hệ thống
- Hỗ trợ xử lý đa tiến trình đồng thời tải file vào hệ thống. Theo dõi trạng thái các tiến trình tải file.  </t>
  </si>
  <si>
    <t xml:space="preserve">Tính năng hệ thống:
- Hệ thống lưu trữ dạng software define storage (SDS), Kiến trúc Scale-Out phân tán bằng việc kết hợp các lưu trữ Node.  Hệ thống tối thiểu 8 node lưu trữ tốc độ cao, Dung lương RAW của hệ thống: tối thiểu 61TB RAW SSD + 1920TB RAW HDD
- Sử dụng một file system, một tên chung cho cả hệ thống lưu trữ 
- Cho phép mở rộng lên tới 252 node lưu trữ trong cùng 1 cluster, mở rộng đồng thời cả dung lượng lưu trữ và băng thông hệ thống khi thêm node lưu trữ
- Tính bảo vệ dự phòng: cho phép dữ liệu không mất mát khi hỏng 1 node hoặc hỏng tới 4 đĩa cứng hoặc hơn tùy cấu hình bảo vệ. Thiết kế failover mạng back-end của hệ thống lưu trữ tương thích với Switch lõi 25/100GbE.
- Tính năng Replicate, dữ liệu được replicate tới ít nhất 1 node trong hệ thống 
- Tính năng Data ReBalancing, san dữ liệu đều trên các node trong hệ thống 
- Hỗ trợ đồng thời cả Object, Block và File Storage
- Hỗ trợ các giao thức NFS, SMB, LDAP
- Hỗ trợ các ổ cứng phổ biến trên thị trường
- Hỗ trợ tích hợp sẵn máy chủ ảo hóa 
</t>
  </si>
  <si>
    <t xml:space="preserve">Màn hình: </t>
  </si>
  <si>
    <t xml:space="preserve">Phầm mềm Livestream </t>
  </si>
  <si>
    <t>Headphone kiểm tra âm thanh phòng thu:
- Loại tai nghe: Dạng đóng (Closed-back)
- Dải tần số âm thanh: 16 - 26k Hz
- Trở kháng danh định: 50 -55 Ohms
- Giắc cắm: Stereo 3.5 mm (1/8”) với đầu chuyển đổi 6.3 mm (1/4”)</t>
  </si>
  <si>
    <t xml:space="preserve">1/4" phone plug, ring tip sleeve (100pcs/box):
- Loại giắc: 1/4 inch </t>
  </si>
  <si>
    <t xml:space="preserve"> Tủ </t>
  </si>
  <si>
    <t xml:space="preserve"> Khối </t>
  </si>
  <si>
    <t>Khối khuếch đại công suất 5000W</t>
  </si>
  <si>
    <t>Tủ điện đảo cầu dao 3 pha, phụ kiện lắp đặt…:
- Tủ điện thiết kế theo thực tế:
- Cầu dao 3 pha đảo chiều phù hợp công suất tiêu thụ điện của hệ thống;
- Cáp điện 3 pha phù hợp hệ thống điện;
- Vật tư, phụ kiện lắp đặt….</t>
  </si>
  <si>
    <t>Bổ xung mới</t>
  </si>
  <si>
    <t>Trang âm, trường  quay phòng thu</t>
  </si>
  <si>
    <t>Thiết bị nội thất trường quay - phòng thu</t>
  </si>
  <si>
    <t>Tổng trang âm - décor - nội thất</t>
  </si>
  <si>
    <t>Hạng mục</t>
  </si>
  <si>
    <t>Hạng mục studio</t>
  </si>
  <si>
    <t>Hạng mục khác</t>
  </si>
  <si>
    <t>Hạng mục trang âm cách âm</t>
  </si>
  <si>
    <t>Hạng mục nội thất studio - phòng thu</t>
  </si>
  <si>
    <t>Stt</t>
  </si>
  <si>
    <t>BẢNG TỔNG HỢP</t>
  </si>
  <si>
    <t>TỔNG CỘNG</t>
  </si>
  <si>
    <t>Giá trị theo Tờ trình số 610/TTr-BDD&amp;CN ngày 17/11/2023 (trình sở XD)</t>
  </si>
  <si>
    <t>Chênh lệch</t>
  </si>
  <si>
    <t>Giá trị (theo khối lượng tại Văn bản số 567-CV-TTTT ngày 08/4/2024; Các báo giá ngày 19/4/2024)</t>
  </si>
  <si>
    <t>Giá trị (theo khối lượng tại tờ trình 610/TTr-BDD&amp;CN ngày 17/11/2023; Các báo giá ngày 19/4/2024)</t>
  </si>
  <si>
    <t>GHI CHÚ</t>
  </si>
  <si>
    <t>BẢNG TỔNG HỢP CÁC MỤC ĐỀ XUẤT GIẢM SỐ LƯỢNG</t>
  </si>
  <si>
    <t>ĐƠN GIÁ THEO CÁC BÁO GIÁ NGÀY 19/4/2024</t>
  </si>
  <si>
    <t>KHỐI LƯỢNG ĐỀ XUẤT GIẢM</t>
  </si>
  <si>
    <t>KHỐI LƯỢNG (THEO TỜ TRÌNH 610/TTR-BDD&amp;CN NGÀY 17/11/2023)</t>
  </si>
  <si>
    <t>KHỐI LƯỢNG CÒN LẠI</t>
  </si>
  <si>
    <t>GIẢM TIỀN</t>
  </si>
  <si>
    <t>Chuyển sang xây lắp</t>
  </si>
  <si>
    <r>
      <rPr>
        <b/>
        <sz val="12"/>
        <rFont val="Times New Roman"/>
        <family val="1"/>
      </rPr>
      <t>Gói bổ sung thiết bị phụ kiện và vật tư lắp đặt chuyển hệ thống thiết bị âm thanh hiện có của TTTT tỉnh sang:</t>
    </r>
    <r>
      <rPr>
        <sz val="12"/>
        <rFont val="Times New Roman"/>
        <family val="1"/>
      </rPr>
      <t xml:space="preserve">
Đã có dự toán mục khác</t>
    </r>
  </si>
  <si>
    <t>HỆ THỐNG KHÁC</t>
  </si>
  <si>
    <t>STUDIO</t>
  </si>
  <si>
    <t>Các module này trong yêu cầu thiết lập hệ lưu trữ đã có kết nối hệ thống</t>
  </si>
  <si>
    <t>Năm</t>
  </si>
  <si>
    <t>Giảm theo thời gian bảo hành của thiết bị (tối thiểu 2 năm)</t>
  </si>
  <si>
    <t>Phần mềm dựng vào bộ máy tính</t>
  </si>
  <si>
    <t>Bổ sung thay thế cho Mục 1.9</t>
  </si>
  <si>
    <t>Bổ sung thay thế cho Mục 1.9.1</t>
  </si>
  <si>
    <t>Bổ sung thay thế cho Mục 1.15</t>
  </si>
  <si>
    <t>Danh mục</t>
  </si>
  <si>
    <t>D</t>
  </si>
  <si>
    <t>C</t>
  </si>
  <si>
    <t>S</t>
  </si>
  <si>
    <t>ĐVT</t>
  </si>
  <si>
    <t>Vách tiêu âm</t>
  </si>
  <si>
    <t>Vách tiêu âm, khung xương gỗ tự nhiên, tấm tạo phẳng là MDF lõi xanh chống ẩm, tấm vách tiêu âm 1 mặt khoét lỗ tiêu âm, 2 mặt là rãnh tiêu âm.
Tấm tiêu âm dày 17mm</t>
  </si>
  <si>
    <t>TRƯỜNG QUAY S3-4</t>
  </si>
  <si>
    <t>TRƯỜNG QUAY S5-6</t>
  </si>
  <si>
    <t xml:space="preserve">- Kết cấu phần khung: khung thép hộp 30x30, 40x40mm (hoặc khung gỗ) có chân, khung gia cố vào tường và sàn để gia cố, dựng vách đứng
- Bề mặt: Gỗ MDF 12+3 cốt xanh, chống ẩm, hoặc tấm alu tương đương, sơn Pu inchem màu bóng mờ theo chỉ định
- Tấm mika đục mờ tạo hiệu ứng decor, bề mặt dán decal mẫu hoạ tiết theo thiết kế
- Dải đèn Led RGB đổi màu theo tuỳ chỉnh, nằm trong hộp đóng bằng gỗ MDF chống ẩm, hoặc chất liệu tương đương. Bề mặt lắp tấm mika mờ tản sáng
- Tụ đổi nguồn 12V theo công suất của đèn C34
</t>
  </si>
  <si>
    <t>HỘI TRƯỜNG S7</t>
  </si>
  <si>
    <t>Trần tiêu âm</t>
  </si>
  <si>
    <t>Trần tiêu âm, khung xương gỗ tự nhiên, tấm tạo phẳng là MDF lõi xanh chống ẩm, tấm vách tiêu âm 1 mặt khoét lỗ tiêu âm, 2 mặt là rãnh tiêu âm.
Tấm tiêu âm dày 17mm</t>
  </si>
  <si>
    <t>Tủ đề đồ trang phục</t>
  </si>
  <si>
    <t>Tủ gỗ công nghiệp màu theo mẫu duyệt
Phụ kiện bản lề giảm chấn
Ray bi 3 tầng
Tay nắm màu nhôm mờ
Các cánh tủ lắp khóa</t>
  </si>
  <si>
    <t>Hệ thống ghế hội trường di động</t>
  </si>
  <si>
    <t>Hệ thống di động
Chiều rộng hệ thống: 15560mm
Chiều sâu tầng: 1000mm, chiều cao tầng: 280mm
Tầng: 11 tầng
Lối đi: W1000mm, có đèn lối đi
Khung hệ thống: thép sơn bột tĩnh điện KC-550
Ván sàn: Ván ép lạng, bề mặt phủ lớp phenolic, dán thảm hoàn thiện
Thanh chống trượt lắp tại lối đi bằng nhôm đúc ép đùn (màu bạc)
Hệ thống khi triển khai hoàn toàn (10 hàng): 11010mm
Hệ thống khi triển khai ½ (05 hàng): 8010mm
Hệ thống khi đóng hoàn toàn: 2410mm
Hàng rào tháo rời
Hàng rào bảo vệ phía sau
Rèm che hai bên hệ thống
Bục máy quay phim
Đóng mở hệ thống bằng mô tơ</t>
  </si>
  <si>
    <t>Ghế trên hệ thống di động
Loại ghế: CS01 (SH430mm, W500mm, H825mm) _ Ghế gập thủ công
Vải bọc: Vải lưới 3D. Lựa chọn trong bảng màu KSF
Mặt ngồi: Ván ép được gắn nệm mút urethane được bọc vải hoàn thiện
Mặt lưng: Ván ép được gắn nệm urethane được bọc vải hoàn thiện
Tay ghế: Nhựa đúc tổng hợp màu đen
Khung liên kết Lưng và ghế: Thép ống, thép tấm, Sơn bột tĩnh điện hoàn thiện,
màu KC-550_ màu xám đen
Chân ghế: Thép ống, thép tấm dập, sơn bột tĩnh điện hoàn thiện màu KC-550 xám
đenGhế nâng lên bằng tay hạ xuống bằng gậy chuyên dụng
Số thứ tự hàng, số thứ tự ghế
Số lượng ghế: 250 ghế</t>
  </si>
  <si>
    <t>P. HỌP TẦNG 4</t>
  </si>
  <si>
    <t>P. TỔNG KHỐNG CHẾ</t>
  </si>
  <si>
    <t>IX</t>
  </si>
  <si>
    <t>X</t>
  </si>
  <si>
    <t>XI</t>
  </si>
  <si>
    <t>XII</t>
  </si>
  <si>
    <t>XIII</t>
  </si>
  <si>
    <t>PHÒNG ĐIỀU KHIỂN VÀ PHÒNG MÁY CHỦ - TẦNG 4</t>
  </si>
  <si>
    <t>Sàn nâng</t>
  </si>
  <si>
    <t>XIV</t>
  </si>
  <si>
    <t>PHÒNG ĐIỀU KHIỂN VÀ PHÒNG MÁY CHỦ S3-S4- TẦNG 7</t>
  </si>
  <si>
    <t>XV</t>
  </si>
  <si>
    <t>PHÒNG ĐIỀU KHIỂN S1, S2 VÀ PHÒNG MÁY CHỦ + PHÒNG ĐỌC- TẦNG 8</t>
  </si>
  <si>
    <r>
      <t xml:space="preserve">Giá trị (theo khối lượng tại tờ trình 610/TTr-BDD&amp;CN ngày 17/11/2023 + </t>
    </r>
    <r>
      <rPr>
        <b/>
        <sz val="12"/>
        <color rgb="FFFF0000"/>
        <rFont val="Times New Roman"/>
        <family val="1"/>
      </rPr>
      <t>Đề xuất giảm thêm</t>
    </r>
    <r>
      <rPr>
        <b/>
        <sz val="12"/>
        <rFont val="Times New Roman"/>
        <family val="1"/>
      </rPr>
      <t>; Các báo giá ngày 19/4/2024)</t>
    </r>
  </si>
  <si>
    <t>Mục đề xuất giảm: Màu</t>
  </si>
  <si>
    <t>Giảm thêm 1 số phần mềm dựng sẽ đảm bảo tổng dự toán dưới 300 tỷ.</t>
  </si>
  <si>
    <t>Máy chủ có cài đặt phần mềm diệt virus server cho 40 máy trạm, server sản xuất phát thanh bản quyền 1 năm
Máy chủ nguyên chiếc, đi kèm với màn hình Cấu hình tương đương hoặc cao hơn:
- Chip Intel Xeon 5218, 16 Cores; 10GbE SFP+
- Dung lượng bộ nhớ RAM tối thiểu 16GB ECC Reg;
- Ổ cứng hệ thống ≥ 300GB SSD SATA;
- Ổ cứng lưu trữ ≥ 8TB 7200 RPM SATA 
- Khối nguồn đồng bộ tối thiểu 550W.
- Mouse optical, keyboard USB
- OS software bản quyền lâu dài
- Loại rack
- Màn hình 27 inch
- Phần mềm diệt virus server cho 40 máy trạm, server sản xuất phát thanh bản quyền 1 năm</t>
  </si>
  <si>
    <t xml:space="preserve"> Máy phát sóng FM công suất ≥ 5.000W làm mát bằng chất lỏng, dải tần từ 87,5-108MHz, bao gồm:
 Yêu cầu chung:
- Cấu hình 2 exciter. phát FM.
- Bơm chất lỏng tích hợp trong giá máy
- Standards: FM
- Inputs: analog audio L. analog audio R. digital AES/EBU. MPx/RDS/SCA1. MPx/RDS/SCA2. pilot out.
- Frequency range: 87,5 MHz to 108 MHz  
  - Máy phát thanh FM, tất cả các module được tích hợp trên 01 rack 19” (ngoại trừ dàn trao đổi nhiệt). 
- Máy phát thanh có 02 Exciter độc lập (01 làm việc, 01 dự phòng tích cực). Exciter do chính hãng chế tạo, sản xuất. Việc chuyển đổi Exciter phát sóng (on-air) có thể tự động (chế độ Auto) hoặc nhân công (chế độ Manual). 
- Tầng khuếch đại công suất (sau Exciter) gồm  khối khuếch đại công suất. Khối công suất có thể thay thế nóng trong khi máy đang phát sóng.
- Máy phát thanh bán dẫn hoá toàn bộ. Bán dẫn công suất cao tần tầng công suất cuối là loại LDMOS.
- Máy phát đảm bảo: phát xạ giả (spurious), phát xạ ngoài băng (OOB- Out of Band) tại đầu ra máy phát (sau các bộ lọc) đảm bảo yêu cầu của Qui chuẩn Việt Nam QCVN 30:2011/BTTTT.</t>
  </si>
  <si>
    <t>Cửa cách âm</t>
  </si>
  <si>
    <t>Cửa cách âm, khung xương gỗ tự nhiên kích thước 1,6x2,2m, mặt ngoài hoàn thiện bằng gỗ công nghiệp, mặt trong bọc lớp cách âm, kèm phụ kiện (bản lề, tay nắm, …) đồng bộ.</t>
  </si>
  <si>
    <t>Phần mềm chạy chữ có bản quyền lâu dài</t>
  </si>
  <si>
    <t>Card mạng quang kép và modul quang</t>
  </si>
  <si>
    <t>2.3.4</t>
  </si>
  <si>
    <t>2.3.5</t>
  </si>
  <si>
    <t>Client</t>
  </si>
  <si>
    <t>Máy tính Workstation chuyên dùng công nghệ IT chuẩn HD</t>
  </si>
  <si>
    <t>6.1.6</t>
  </si>
  <si>
    <t>6.1.7</t>
  </si>
  <si>
    <t>6.2.5</t>
  </si>
  <si>
    <t>6.2.5.1</t>
  </si>
  <si>
    <t>6.2.5.2</t>
  </si>
  <si>
    <t>6.2.6</t>
  </si>
  <si>
    <t>6.3.5</t>
  </si>
  <si>
    <t>10.1.1</t>
  </si>
  <si>
    <t>10.1.2</t>
  </si>
  <si>
    <t>10.1.3</t>
  </si>
  <si>
    <t>10.1.4</t>
  </si>
  <si>
    <t>10.1.5</t>
  </si>
  <si>
    <t>Bộ giao tiếp video audio trực tuyến qua mạng Internet</t>
  </si>
  <si>
    <t>Video Cable chuyên dùng SDI-HD/3G (100m/cuộn)</t>
  </si>
  <si>
    <t>Jack BNC (100 đầu/hộp)</t>
  </si>
  <si>
    <t>15.2.1</t>
  </si>
  <si>
    <t>Máy tính Server giải mã đầu cuối</t>
  </si>
  <si>
    <t>15.2.2</t>
  </si>
  <si>
    <t>15.2.3</t>
  </si>
  <si>
    <t>15.2.4</t>
  </si>
  <si>
    <t>2.2.4</t>
  </si>
  <si>
    <t>Phần mềm chạy chữ bản quyền lâu dài</t>
  </si>
  <si>
    <t>2.2.5</t>
  </si>
  <si>
    <t>Tương thích hệ thống</t>
  </si>
  <si>
    <t>9.1.1</t>
  </si>
  <si>
    <t>9.1.2</t>
  </si>
  <si>
    <t>9.1.3</t>
  </si>
  <si>
    <t>9.1.4</t>
  </si>
  <si>
    <t>9.1.5</t>
  </si>
  <si>
    <t>6.3.3.</t>
  </si>
  <si>
    <t>6.3.6</t>
  </si>
  <si>
    <t>11.1.5</t>
  </si>
  <si>
    <t>11.1.6</t>
  </si>
  <si>
    <t>11.1.7</t>
  </si>
  <si>
    <t>2.1.1</t>
  </si>
  <si>
    <t>2.1.2</t>
  </si>
  <si>
    <t>2.1.3</t>
  </si>
  <si>
    <t>2.1.5</t>
  </si>
  <si>
    <t>2.1.6</t>
  </si>
  <si>
    <t>2.1.7</t>
  </si>
  <si>
    <t>2.1.7.1</t>
  </si>
  <si>
    <t>2.1.7.2</t>
  </si>
  <si>
    <t>3.1.5</t>
  </si>
  <si>
    <t>3.1.6</t>
  </si>
  <si>
    <t>3.1.7</t>
  </si>
  <si>
    <t>3.1.8</t>
  </si>
  <si>
    <t>3.1.9</t>
  </si>
  <si>
    <t>4.1.1</t>
  </si>
  <si>
    <t>4.1.2</t>
  </si>
  <si>
    <t>4.1.3</t>
  </si>
  <si>
    <t>4.1.4</t>
  </si>
  <si>
    <t>4.1.5</t>
  </si>
  <si>
    <t>4.1.6</t>
  </si>
  <si>
    <t>4.1.7</t>
  </si>
  <si>
    <t>4.1.8</t>
  </si>
  <si>
    <t>5.1.1</t>
  </si>
  <si>
    <t>Máy tính chuyên dùng nguyên chiếc cho biên tập</t>
  </si>
  <si>
    <t>5.1.2</t>
  </si>
  <si>
    <t>5.1.3</t>
  </si>
  <si>
    <t>5.1.4</t>
  </si>
  <si>
    <t>5.1.5</t>
  </si>
  <si>
    <t>5.1.6</t>
  </si>
  <si>
    <t>Máy chủ nguyên chiếc điều khiển kiểm soát phát sóng tự động</t>
  </si>
  <si>
    <t>Máy chủ nguyên chiếc, Cấu hình tương đương hoặc cao hơn:
- Chip Intel Xeon, 2.3 GHz; 16 Cores; 10GbE SFP+
- Dung lượng bộ nhớ RAM tối thiểu 16GB ECC Reg;
- Ổ cứng hệ thống ≥ 300GB SSD SATA;
- 01 ổ cứng ≥ 2TB 7200 RPM SATA Hard Drive;
- Khối nguồn đồng bộ tối thiểu 550W.
- Mouse optical, keyboard USB
- OS software bản quyền lâu dài
- Loại rack
- Card màn hình</t>
  </si>
  <si>
    <t>Không gộp chung vào máy tính ở 2.1.1</t>
  </si>
  <si>
    <t>Module quang 40km</t>
  </si>
  <si>
    <t>Module quang 10km</t>
  </si>
  <si>
    <t>Màn hình 27 Inch</t>
  </si>
  <si>
    <t>Tủ Rack chuyên dùng kèm theo cáp, jack cho hệ thống</t>
  </si>
  <si>
    <t xml:space="preserve">Máy tính chuyên dùng </t>
  </si>
  <si>
    <t xml:space="preserve">Chiếc </t>
  </si>
  <si>
    <t>Micro thu âm cho ca sỹ, lưới chắn gió, lọc gió, giảm rung, cần gắn Mic</t>
  </si>
  <si>
    <t>Màn hình 23.8 Inch</t>
  </si>
  <si>
    <t>Phần mềm chuyên dùng điều khiển</t>
  </si>
  <si>
    <t>Màn hình 27 inch:</t>
  </si>
  <si>
    <t>Bản quyèn</t>
  </si>
  <si>
    <t>Bảng đấu nối giao tiếp vào ra Studio kèm theo Cáp, Jack đầy đủ cho hệ thống</t>
  </si>
  <si>
    <t>Máy trạm Workstation chuyên dùng thu/dựng phát thanh có cài đặt phần mềm bản quyền chuyên dùng</t>
  </si>
  <si>
    <t>Microphone phỏng vấn hiện trường, lọc gió, dây mic, Jack, cần Boom</t>
  </si>
  <si>
    <t>Máy dựng lưu động cấu hình cao cho phóng viên biên tập và dựng phát thanh:</t>
  </si>
  <si>
    <t xml:space="preserve"> Monitor  27 inch:
- Kích thước màn hình: 27.0Inch IPS QHD
- Độ phân giải: 2K (2560x1440)
- Cổng giao tiếp: 1 DVI-D/1 HDMI 2.0/ 1 </t>
  </si>
  <si>
    <t xml:space="preserve"> Màn hình 27 Inch</t>
  </si>
  <si>
    <t>Bảng đấu nối dây audio kèm theo Cáp, Jack đầy đủ cho hệ thống</t>
  </si>
  <si>
    <t>Bộ cấp nguồn điện liên tục (UPS)  120kVA/120KW và phụ kiện.</t>
  </si>
  <si>
    <t>Hệ thống ắc quy chì kín khí VRLA 40 bình/ chuỗi 12V 230Ah, giá đỡ ắc quy và dây nối</t>
  </si>
  <si>
    <t>Phần mềm thu âm chuyên dụng và dựng audio</t>
  </si>
  <si>
    <t xml:space="preserve">Máy chủ nguyên chiếc,  Cấu hình tương đương hoặc cao hơn:
- 2 chip Intel® Xeon® Gold &gt;= 8 Cores &gt;=3.6 GHz
- Dung lượng Ram tối thiểu 64GB ECC Reg;
- Ổ đĩa cứng hệ thống tối thiểu cần đạt 500GB SSD;
- Hệ thống ổ đĩa cứng lưu trữ &gt;= 6TB dung lượng thực (RAID);
- OS - MS Windows 64bit (bản quyền lâu dài);
- Hai khối nguồn đồng bộ chạy ở chế độ Redundant;
- Loại rack.
- Graphic card PCIe tối thiểu 8GB DDR5 memory, </t>
  </si>
  <si>
    <t>Tín hiệu vào ra hỗ trợ tổng đầu vào ít nhất 64 - đầu ra 64
- Input Connector: BNC, 75 ohms.
- Signal Type: SMPTE 424M, SMPTE 292M, SMPTE 259M, SMPTE 344M,
- Input Amplitude: 800 mV
- Signal Type: SMPTE 424M, SMPTE 292M, SMPTE 259M, SMPTE 344M,
- Reclocking: Automatic 
Tương thích hệ thống</t>
  </si>
  <si>
    <t>- Cho phép trao đổi, đồng bộ dữ liệu media và metadata hai chiều giữa hệ tống phát sóng tự động và quản lý tư liệu thông qua cơ chế Web API</t>
  </si>
  <si>
    <t>Video patch (kèm dây nhảy, Cáp, Jack đồng bộ hệ thống)</t>
  </si>
  <si>
    <t>Dùng làm patch, có kèm dây nhảy, Cáp, Jack đủ cho hệ thống</t>
  </si>
  <si>
    <t>Audio Patch (kèm dây nhảy,Cáp, Jack đồng bộ hệ thống)</t>
  </si>
  <si>
    <t>Bảng giao tiếp tín hiệu vào ra phim trường kèm theo Cáp, Jack đầy đủ cho hệ thống</t>
  </si>
  <si>
    <t>Bộ máy tính chuyên dùng có cài đặt phần mềm chạy chữ bản quyền, màn hình, phần mềm quét virus bản quyền, card mạng quang kép và modul quang, Bộ chia tín hiệu HDMI, phụ kiện</t>
  </si>
  <si>
    <t>2.3.6</t>
  </si>
  <si>
    <t>Bộ máy tính điều khiển chuyên dùng có cài đặt phần mềm quét virus bản quyền,  màn hình, card mạng quang kép và modul quang, phụ kiện</t>
  </si>
  <si>
    <t xml:space="preserve">Bộ máy tính Workstation chuyên dùng công nghệ IT chuẩn HD có cài đặt phần mềm bản quyền ghi hình, dựng hình, phần mềm quét virus bản quyền,  màn hình, card mạng quang kép và modul quang, Card In/Output Video Audio, phụ kiện </t>
  </si>
  <si>
    <t>Bộ máy tính Workstation chuyên dùng cho phát file hình và dowload tin công nghệ IT chuẩn HD có cài đặt phần mềm dựng hình bản quyền, màn hình, card mạng quang kép và modul quang, Card In/Output Video Audio, phụ kiện</t>
  </si>
  <si>
    <t>Bộ máy tính Workstation chuyên dùng chuẩn HD có cài đặt phần mềm bản quyền tạo chữ (CG), phần mềm quét virus bản quyền,  màn hình, card mạng quang kép và modul quang, Card In/Output Video Audio, phụ kiện</t>
  </si>
  <si>
    <t>Bộ máy trạm Workstation chuyên dùng có cài đặt phần mềm trường quay ảo bản quyền, phần mềm quét virus bản quyền,  màn hình, card mạng quang kép và modul quang, phụ kiện</t>
  </si>
  <si>
    <t>Màn hình LED làm Background cho Phim trường S1 làm bản tin thời sự trực tiếp (các Module Led, nguồn cho màn LED, Card xử lý tương thích; Bộ xử lý hình ảnh; kích thước ≥ 3520 x 2080, phụ kiện)</t>
  </si>
  <si>
    <t>Bộ máy tính chuyên dùng nguyên chiếc có cài đặt phần mềm điều khiển bản quyền, phần mềm quét virus bản quyền,  màn hình, card mạng quang kép và modul quang, phụ kiện</t>
  </si>
  <si>
    <t>Tủ Rack chuyên dùng kèm theo cáp Video, Audio, jack Video, jack Audio cho toàn hệ thống</t>
  </si>
  <si>
    <t xml:space="preserve">Bộ máy tính Workstation chuyên dùng cho phát file hình và dowload tin công nghệ IT chuẩn HD có cài đặt phần mềm dựng hình bản quyền, màn hình, card mạng quang kép và modul quang, Card In/Output Video Audio, phụ kiện </t>
  </si>
  <si>
    <t>Màn hình LED làm Background cho Phim trường S4 (các Module Led, nguồn cho màn LED, Card xử lý tương thích;  Bộ xử lý hình ảnh, kích thước ≥ 3520 x 2080, phụ kiện)</t>
  </si>
  <si>
    <t>Bộ truyền tín hiệu (video-audio) qua đường cáp quang, Optical Transceiver đủ cho hệ thống</t>
  </si>
  <si>
    <t>4.13.1</t>
  </si>
  <si>
    <t>Bộ máy tính Workstation chuyên dùng cho phát file hình và dowload tin công nghệ IT chuẩn HD có cài đặt phần mềm dựng hình bản quyền, màn hình, card mạng quang kép và modul quang, Card In/Output Video Audio , phụ kiện</t>
  </si>
  <si>
    <t>Bộ máy tính Workstation chuyên dùng chuẩn HD có cài đặt phần mềm bản quyền tạo chữ (CG), phần mềm quét virus bản quyền,  màn hình, card mạng quang kép và modul quang, Card In/Output Video Audio , phụ kiện</t>
  </si>
  <si>
    <t>Bộ máy trạm Workstation chuyên dùng có cài đặt phần mềm thu âm và dựng audio bản quyền, phần mềm quét virus bản quyền,  màn hình, card mạng quang kép và modul quang, Card audio thu/phát với âm thanh vào ra cân bằng Analog &amp; Digital, Card In/Output Video Audio, phụ kiện</t>
  </si>
  <si>
    <t>2.1.8</t>
  </si>
  <si>
    <t>Bộ máy trạm Workstation chuyên dùng có cài đặt phần mềm thu âm và dựng audio bản quyền, phần mềm quét virus bản quyền,  màn hình, card mạng quang kép và modul quang, Card audio thu/phát với âm thanh vào ra cân bằng Analog &amp; Digital, Card In/Output Video Audio, dây HDMI, phụ kiện</t>
  </si>
  <si>
    <t>Bô máy trạm Workstation chuyên dùng có cài đặt phần mềm thu âm và dựng audio bản quyền, phần mềm quét virus bản quyền,  màn hình, card mạng quang kép và modul quang, Card audio thu/phát với âm thanh vào ra cân bằng Analog &amp; Digital, Card In/Output Video Audio , dây HDMI, phụ kiện</t>
  </si>
  <si>
    <t>Bộ máy tính Laptop Workstation chuyên dùng HD/4K nguyên chiếc có cài đặt phần mềm dựng hình bản quyền, Headphone, phụ kiện</t>
  </si>
  <si>
    <t>Bộ máy tính Workstation chuyên dùng HD/4K có cài đặt phần mềm dựng hình và phần mềm đồ họa bản quyền, phần mềm quét virus bản quyền,  màn hình, card mạng quang kép và modul quang, Card In/Output Video Audio, loa kiểm tra, Headphone, phụ kiện</t>
  </si>
  <si>
    <t>Bô máy tính Workstation chuyên dùng HD/4K có cài đặt phần mềm thu dựng có bản quyền, phần mềm quét virus bản quyền,  màn hình, card mạng quang kép và modul quang, Card In/Output Video Audio, loa kiểm tra, Headphone, phụ kiện</t>
  </si>
  <si>
    <t>Bộ máy tính chuyên dùng nguyên chiếc có cài đặt phần mềm cho biên tập bản quyền và phần mềm quét virus  bản quyền, màn hình, loa kiểm tra, Headphone, máy in Laser, lưu điện, phụ kiện</t>
  </si>
  <si>
    <t>Bộ máy tính Workstation nguyên chiếc chuyên dùng có cài đặt phần mềm bản quyền cho kiểm duyệt chương trình, phần mềm quét virus bản quyền,  màn hình, card mạng quang kép và modul quang, Tai nghe (Headphone), phụ kiện</t>
  </si>
  <si>
    <t>Bộ thiết bị kiểm tra phổ tiếng gồm: Máy tính Workstation chuyên dùng nguyên chiếc có cài đặt phần mềm kiểm tra Audio/Video tự động bản quyền, phần mềm quét virus bản quyền,  màn hình, card mạng quang kép và modul quang, Card In/Output Video Audio, phụ kiện</t>
  </si>
  <si>
    <t>Bộ máy chủ chuyên dùng nguyên chiếc cấu hình Main/Backup có cài đặt phần mềm điều khiển phát sóng tự động và module phần mềm tạo chữ CG có bản quyền lâu dài, màn hình, card mạng quang kép, modul quang, phần mềm quét virus bản quyền, phụ kiện</t>
  </si>
  <si>
    <t>Bộ máy chủ chuyên dùng nguyên chiếc cài đặt phần mềm điều khiển, kiểm soát phát sóng tự động đồng bộ với hệ thống phát sóng tự động bản quyền lâu dài, màn hình, card mạng quang kép, modul quang, phần mềm quét virus bản quyền, phụ kiện</t>
  </si>
  <si>
    <t>Bộ máy trạm chuyên dùng nguyên chiếc  cài đặt phần mềm cho máy trạm lập lịch phát sóng tự động (Automation Client) bản quyền lâu dài, màn hình, card mạng quang kép, modul quang, phần mềm quét virus bản quyền, phụ kiện</t>
  </si>
  <si>
    <t>Tủ Rack chuyên dùng kèm theo cáp Video, Audio, jack Video, Audio đồng bộ, đầy đủ cho hệ thống</t>
  </si>
  <si>
    <t>Bộ máy tính Server cho cài đặt cấu hình hệ thống có cài đặt phần mềm cấu hình và quản trị hệ thống liên lạc nội bộ có bản quyền, phụ kiện</t>
  </si>
  <si>
    <t>Tủ Rack chuyên dùng kèm theo cáp, jack, Duplex , ODF, phụ kiện đầy đủ cho hệ thống</t>
  </si>
  <si>
    <t>Tủ Rack chuyên dùng kèm theo cáp, jack, ODF, phụ kiện đầy đủ cho hệ thống</t>
  </si>
  <si>
    <t>Bộ máy tính chuyên dùng nguyên chiếc có cài đặt phần mềm livestream có bản quyền,  phần mềm quét virus bản quyền,  màn hình, card mạng quang kép và modul quang, phụ kiện</t>
  </si>
  <si>
    <t>Bộ máy tính chạy file cho màn LED có cài đặt phần mềm điều khiển bản quyền, phần mềm quét virus bản quyền,  màn hình, card mạng quang kép và modul quang, phụ kiện</t>
  </si>
  <si>
    <t>Bộ máy trạm chuyên dùng nguyên chiếc có cài đặt phần mềm thu âm và dựng audio, phần mềm chuyển đổi giọng nói thành văn bản có bản quyền,  phần mềm quét virus bản quyền,  màn hình, card mạng quang kép và modul quang, phụ kiện</t>
  </si>
  <si>
    <t>Bộ máy trạm Workstation chuyên dùng nguyên chiếc có cài đặt phần mềm dựng lồng tiếng Multitrack bản quyền, phần mềm quét virus bản quyền,  2 màn hình, card mạng quang kép và modul quang, phụ kiện</t>
  </si>
  <si>
    <t>Tủ Rack chuyên dùng kèm theo cáp, jack, phụ kiện đầy đủ cho hệ thống</t>
  </si>
  <si>
    <t>Bộ máy trạm Workstation chuyên dùng nguyên chiếc có cài đặt phần mềm thu dựng chuyên dùng cho phát thanh bản quyền, phần mềm quét virus bản quyền,  màn hình, card mạng quang kép và modul quang, Headphone, phụ kiện</t>
  </si>
  <si>
    <t>Bộ máy trạm Workstation nguyên chiếc đồng bộ có cài đặt bộ phần mềm phát sóng tự động chuyên dùng, phần mềm ghi nhật ký phát sóng phát thanh 2 kênh  bản quyền lâu dài, phần mềm quét virus bản quyền,  màn hình, card mạng quang kép và modul quang, phụ kiện</t>
  </si>
  <si>
    <t>Bộ máy chủ chuyên dùng có cài đặt phần mềm quét virus cho các máy trạm, server phát thanh bản quyền, màn hình, card mạng quang kép và modul quang, phụ kiện</t>
  </si>
  <si>
    <t>Tủ Rack chuyên dùng kèm theo cáp, jack , phụ kiện đầy đủ cho hệ thống</t>
  </si>
  <si>
    <t>Audio Patch kèm dây nhảy, Cáp, Jack đồng bộ hệ thống</t>
  </si>
  <si>
    <t>Bộ máy tính chuyên dùng có cài đặt phần mềm điều khiển bản quyền, phần mềm quét virus bản quyền,  màn hình, lưu điện, phụ kiện</t>
  </si>
  <si>
    <t>4.10.1</t>
  </si>
  <si>
    <t>4.10.2</t>
  </si>
  <si>
    <t>Chuyển mạch HD/SD 16x16 cho Video, kèm 2 bộ nguồn</t>
  </si>
  <si>
    <t>Panel điều khiển từ xa cho bộ chuyển mạch 16x16, kèm 2 bộ nguồn</t>
  </si>
  <si>
    <t>4.11.1</t>
  </si>
  <si>
    <t>4.11.2</t>
  </si>
  <si>
    <t xml:space="preserve">Nguồn cấp cho Panel </t>
  </si>
  <si>
    <t>Nguồn cấp cho Chuyển mạch</t>
  </si>
  <si>
    <t>4.13.2</t>
  </si>
  <si>
    <t>Hệ thống thiết bị Intercom IP và phụ kiện</t>
  </si>
  <si>
    <t>Hệ thống màn hình Background cho trường quay bao gồm</t>
  </si>
  <si>
    <t>12.2.1</t>
  </si>
  <si>
    <t>12.2.2</t>
  </si>
  <si>
    <t>12.2.3</t>
  </si>
  <si>
    <t>12.2.4</t>
  </si>
  <si>
    <t>12.2.5</t>
  </si>
  <si>
    <t>Hệ thống ánh sáng trường quay bao gồm</t>
  </si>
  <si>
    <t>14.7.1</t>
  </si>
  <si>
    <t>14.7.2</t>
  </si>
  <si>
    <t>14.7.3</t>
  </si>
  <si>
    <t>14.7.4</t>
  </si>
  <si>
    <t>14.7.5</t>
  </si>
  <si>
    <t>14.7.6</t>
  </si>
  <si>
    <t>14.7.7</t>
  </si>
  <si>
    <t>14.7.8</t>
  </si>
  <si>
    <t>14.7.9</t>
  </si>
  <si>
    <t>14.7.10</t>
  </si>
  <si>
    <t>14.7.11</t>
  </si>
  <si>
    <t>14.7.12</t>
  </si>
  <si>
    <t>14.7.13</t>
  </si>
  <si>
    <t>14.7.14</t>
  </si>
  <si>
    <t>4.9.1</t>
  </si>
  <si>
    <t>4.9.2</t>
  </si>
  <si>
    <t>Nguồn cấp cho Panel</t>
  </si>
  <si>
    <t>9.2.3</t>
  </si>
  <si>
    <t>9.2.4</t>
  </si>
  <si>
    <t>9.2.5</t>
  </si>
  <si>
    <t>Nguồn cấp cho chuyển mạch</t>
  </si>
  <si>
    <t>Jack Audio Female XLR
- Loại giắc: XLR
- Chuẩn: Đực  Cái (Female)
- Kiểu kết nối dây: hàn</t>
  </si>
  <si>
    <t>Bộ giao tiếp hệ thống 8 port 4-wire qua IP 1RU, Phần mềm cho 8 người dùng mobile app liên lạc nội bộ qua mạng LAN, WAN</t>
  </si>
  <si>
    <t>8.5.1</t>
  </si>
  <si>
    <t>8.5.2</t>
  </si>
  <si>
    <t>Xe đẩy Dolly quay phim, cần đẩy, ghế…</t>
  </si>
  <si>
    <t>1.8.1</t>
  </si>
  <si>
    <t>1.8.2</t>
  </si>
  <si>
    <t>1.8.3</t>
  </si>
  <si>
    <t>1.8.4</t>
  </si>
  <si>
    <t>1.8.5</t>
  </si>
  <si>
    <t>1.8.6</t>
  </si>
  <si>
    <t>1.8.7</t>
  </si>
  <si>
    <t>1.8.8</t>
  </si>
  <si>
    <t>1.8.9</t>
  </si>
  <si>
    <t>1.8.10</t>
  </si>
  <si>
    <t>1.8.11</t>
  </si>
  <si>
    <t>1.8.12</t>
  </si>
  <si>
    <t>1.8.13</t>
  </si>
  <si>
    <t>1.8.14</t>
  </si>
  <si>
    <t>1.8.15</t>
  </si>
  <si>
    <t>1.8.16</t>
  </si>
  <si>
    <t>4.1.9</t>
  </si>
  <si>
    <t>4.1.10</t>
  </si>
  <si>
    <t>4.1.11</t>
  </si>
  <si>
    <t>4.1.12</t>
  </si>
  <si>
    <t>4.1.13</t>
  </si>
  <si>
    <t>4.1.14</t>
  </si>
  <si>
    <t xml:space="preserve">Bộ máy tính chuyên dùng nguyên chiếc cấu hình cao cho biên tập </t>
  </si>
  <si>
    <t>Bộ truyền tín hiệu video-audio qua đường cáp quang, Module quang 10km đầy đủ cho hệ thống</t>
  </si>
  <si>
    <t>Bộ thu phát cho phòng livestream báo điện tử, Module quang 40km đầy đủ cho hệ thống</t>
  </si>
  <si>
    <t>Bộ mã hóa tín hiệu NDI, phụ kiện</t>
  </si>
  <si>
    <t>Bộ giải mã tín hiệu NDI, phụ kiện</t>
  </si>
  <si>
    <t>Switch mạng hệ thống 48x25GbE SFP28, 6x100GbE QSFP28</t>
  </si>
  <si>
    <t>1.3.1</t>
  </si>
  <si>
    <t>1.3.2</t>
  </si>
  <si>
    <t>Thiết bị chuyển mạch 1/10GbE kèm gói Giấy phép Network và gói dịch vụ bảo hành, hỗ trợ kỹ thuật</t>
  </si>
  <si>
    <t xml:space="preserve"> Phần mềm thu âm chuyên dụng cho phát thanh</t>
  </si>
  <si>
    <t>Màn LED 2.5 chính (các Module Led, nguồn cho màn LED, Card xử lý tương thích; Bộ xử lý hình ảnh, kích thước màn LED chính ≥ 3520 x 2080, phụ kiện)</t>
  </si>
  <si>
    <t>Micro chuyên dùng phòng thu âm cho phát thanh viên</t>
  </si>
  <si>
    <t>Loa kiểm tra phòng máy (Studio Monitor)</t>
  </si>
  <si>
    <t>Micro thu âm cho hát bè, hợp xướng hoặc nhạc cụ</t>
  </si>
  <si>
    <t>3.4.3</t>
  </si>
  <si>
    <t>3.4.4</t>
  </si>
  <si>
    <t>3.4.5</t>
  </si>
  <si>
    <t>3.4.6</t>
  </si>
  <si>
    <t>3.4.7</t>
  </si>
  <si>
    <t>Máy trạm Workstation nguyên chiếc đồng bộ</t>
  </si>
  <si>
    <t>5.3.1</t>
  </si>
  <si>
    <t>5.3.2</t>
  </si>
  <si>
    <t>5.3.3</t>
  </si>
  <si>
    <t>5.3.4</t>
  </si>
  <si>
    <t>5.3.5</t>
  </si>
  <si>
    <t>5.3.6</t>
  </si>
  <si>
    <t>5.3.7</t>
  </si>
  <si>
    <t>5.3.8</t>
  </si>
  <si>
    <t>5.3.9</t>
  </si>
  <si>
    <t>5.3.10</t>
  </si>
  <si>
    <t>5.3.11</t>
  </si>
  <si>
    <t>5.3.12</t>
  </si>
  <si>
    <t>5.3.13</t>
  </si>
  <si>
    <t>5.3.14</t>
  </si>
  <si>
    <t>5.3.15</t>
  </si>
  <si>
    <t>5.3.16</t>
  </si>
  <si>
    <t>5.3.17</t>
  </si>
  <si>
    <t>5.3.18</t>
  </si>
  <si>
    <t>5.3.19</t>
  </si>
  <si>
    <t>Bộ Firewall</t>
  </si>
  <si>
    <t>Bộ máy tính quản trị chuyên dùng, màn hình</t>
  </si>
  <si>
    <t>1.5.1</t>
  </si>
  <si>
    <t>1.5.2</t>
  </si>
  <si>
    <t>1.5.3</t>
  </si>
  <si>
    <t>1.5.4</t>
  </si>
  <si>
    <t>1.5.5</t>
  </si>
  <si>
    <t>1.5.6</t>
  </si>
  <si>
    <t>1.5.7</t>
  </si>
  <si>
    <t>1.5.8</t>
  </si>
  <si>
    <t>1.5.9</t>
  </si>
  <si>
    <t>1.5.10</t>
  </si>
  <si>
    <t>1.5.11</t>
  </si>
  <si>
    <t>1.5.12</t>
  </si>
  <si>
    <t>1.5.13</t>
  </si>
  <si>
    <t>1.5.14</t>
  </si>
  <si>
    <t>1.5.15</t>
  </si>
  <si>
    <t>Thiết bị đầu cuối cho 2 kênh truyền hình chuẩn HD, phụ kiện</t>
  </si>
  <si>
    <t>Thiết bị đầu cuối tín hiệu Balance cho 2 kênh phát thanh, phụ kiện</t>
  </si>
  <si>
    <t>STT</t>
  </si>
  <si>
    <t xml:space="preserve">Cấu hình của 1 node lưu trữ tốc độ cao tương đương hoặc cao hơn
- CPU: Tổng 16 Core Intel Xeon
- RAM: Tối thiểu 384GB DDR4
- Ổ OS: 2 x SSD cấu hình dự phòng
- Ổ cache: Tối thiểu 4 x 1.92TB SSD
- Ổ dữ liệu: Tối thiểu 20 x 12TB SATA HDD
- Network: 4 cổng 25GbE
- GPU: 1x 12GB GDDR6
- Power: Nguồn cung cấp dự phòng nóng 1+1
- Dịch vụ hỗ trợ kỹ thuật và bảo hành tối thiểu 24 tháng </t>
  </si>
  <si>
    <t>1.4.1</t>
  </si>
  <si>
    <t>1.4.2</t>
  </si>
  <si>
    <t>1.4.3</t>
  </si>
  <si>
    <t>1.4.4</t>
  </si>
  <si>
    <t>1.4.5</t>
  </si>
  <si>
    <t>1.4.6</t>
  </si>
  <si>
    <t>1.4.7</t>
  </si>
  <si>
    <t>1.4.8</t>
  </si>
  <si>
    <t>2.2.6</t>
  </si>
  <si>
    <t>Tủ Rack chuyên dùng</t>
  </si>
  <si>
    <t>14.7.15</t>
  </si>
  <si>
    <t>11.7.1</t>
  </si>
  <si>
    <t>11.7.2</t>
  </si>
  <si>
    <t>11.7.3</t>
  </si>
  <si>
    <t>11.7.4</t>
  </si>
  <si>
    <t>11.7.5</t>
  </si>
  <si>
    <t>11.7.6</t>
  </si>
  <si>
    <t>11.7.7</t>
  </si>
  <si>
    <t>11.7.8</t>
  </si>
  <si>
    <t>11.7.9</t>
  </si>
  <si>
    <t>11.7.10</t>
  </si>
  <si>
    <t>11.7.11</t>
  </si>
  <si>
    <t>11.7.12</t>
  </si>
  <si>
    <t>11.7.13</t>
  </si>
  <si>
    <t>11.7.14</t>
  </si>
  <si>
    <t>11.7.15</t>
  </si>
  <si>
    <t>11.7.16</t>
  </si>
  <si>
    <t>11.7.17</t>
  </si>
  <si>
    <t>11.7.18</t>
  </si>
  <si>
    <t>14.7.16</t>
  </si>
  <si>
    <t>14.7.17</t>
  </si>
  <si>
    <t>14.7.18</t>
  </si>
  <si>
    <t>14.7.19</t>
  </si>
  <si>
    <t>Phần mềm quét virus có bản quyền tối thiểu 1 năm</t>
  </si>
  <si>
    <t>1.8.17</t>
  </si>
  <si>
    <t>3.1.10</t>
  </si>
  <si>
    <t>3.1.11</t>
  </si>
  <si>
    <t>3.1.12</t>
  </si>
  <si>
    <t>3.1.13</t>
  </si>
  <si>
    <t>1.3.3</t>
  </si>
  <si>
    <t>Tủ Rach chuyên dùng</t>
  </si>
  <si>
    <t>Máy tính điều khiển nhập khẩu nguyên chiếc có cấu hình tối thiểu hoặc cao hơn:
- CPU: Intel Core i7 - 12700
- Ram: 8GB DDR4
- Ổ cứng: 512GB SSD
- HDD 2TB SATA  7200rpm
- Phụ kiện: Phím + chuột
- OS: Windows 11 Home SL
- Màn hình 27 Inch
- Lưu điện 1KVA</t>
  </si>
  <si>
    <t>5.1.7</t>
  </si>
  <si>
    <t>5.1.8</t>
  </si>
  <si>
    <t>5.1.9</t>
  </si>
  <si>
    <t>5.1.10</t>
  </si>
  <si>
    <t>5.1.11</t>
  </si>
  <si>
    <t>4.12</t>
  </si>
  <si>
    <t>13.6</t>
  </si>
  <si>
    <t>13.7</t>
  </si>
  <si>
    <t>14.5</t>
  </si>
  <si>
    <t>14.6</t>
  </si>
  <si>
    <t>14.7</t>
  </si>
  <si>
    <t>10.4</t>
  </si>
  <si>
    <t>10.5</t>
  </si>
  <si>
    <t>10.6</t>
  </si>
  <si>
    <t>10.7</t>
  </si>
  <si>
    <t>10.9</t>
  </si>
  <si>
    <t>11.5</t>
  </si>
  <si>
    <t>11.6</t>
  </si>
  <si>
    <t>11.7</t>
  </si>
  <si>
    <t>11.8</t>
  </si>
  <si>
    <t>1.16</t>
  </si>
  <si>
    <t>6.4</t>
  </si>
  <si>
    <t>7.9</t>
  </si>
  <si>
    <t>7.10</t>
  </si>
  <si>
    <t>7.11</t>
  </si>
  <si>
    <t>7.12</t>
  </si>
  <si>
    <t>7.13</t>
  </si>
  <si>
    <t>7.15</t>
  </si>
  <si>
    <t>8.9</t>
  </si>
  <si>
    <t>8.10</t>
  </si>
  <si>
    <t>9.4</t>
  </si>
  <si>
    <t>13.5</t>
  </si>
  <si>
    <t>13.10</t>
  </si>
  <si>
    <t>13.11</t>
  </si>
  <si>
    <t>13.12</t>
  </si>
  <si>
    <t>13.13</t>
  </si>
  <si>
    <t>13.14</t>
  </si>
  <si>
    <t>13.15</t>
  </si>
  <si>
    <t>13.19</t>
  </si>
  <si>
    <t>13.20</t>
  </si>
  <si>
    <t>13.21</t>
  </si>
  <si>
    <t>13.22</t>
  </si>
  <si>
    <t>13.24</t>
  </si>
  <si>
    <t>13.25</t>
  </si>
  <si>
    <t>13.26</t>
  </si>
  <si>
    <t>13.27</t>
  </si>
  <si>
    <t>13.28</t>
  </si>
  <si>
    <t>1.11.1</t>
  </si>
  <si>
    <t>1.11.2</t>
  </si>
  <si>
    <t>1.11.3</t>
  </si>
  <si>
    <t>1.11.4</t>
  </si>
  <si>
    <t>1.11.5</t>
  </si>
  <si>
    <t>1.11.6</t>
  </si>
  <si>
    <t>1.11.7</t>
  </si>
  <si>
    <t>1.11.8</t>
  </si>
  <si>
    <t>1.11.9</t>
  </si>
  <si>
    <t>1.17</t>
  </si>
  <si>
    <t>Tủ cấp điện cho hệ thống đèn và phụ kiện</t>
  </si>
  <si>
    <t>Không có trong định mức</t>
  </si>
  <si>
    <t xml:space="preserve">Bộ giao tiếp Intercom IP </t>
  </si>
  <si>
    <t>- Hỗ trợ giao tiếp intercom với tối thiểu 2 cổng 2-wire (tương thích Bộ phát không dây IFB)
- Hỗ trợ giao tiếp intercom với tối thiểu 3 cổng 4-wire (tương thích Intercom của CCU Camera)
- Tương thích kết nối hoàn toàn với hệ thống matrix intercom tại Tổng khống chế</t>
  </si>
  <si>
    <t xml:space="preserve">Tủ cấp điện cho hệ thống đèn và phụ kiện </t>
  </si>
  <si>
    <t>Hệ thống Video Mixer bao gồm:</t>
  </si>
  <si>
    <t>1.18</t>
  </si>
  <si>
    <t>Cho ống hộp, standard hay rộng?</t>
  </si>
  <si>
    <t>Gồm bộ thu gắn camera , bộ phát cài lưng với micro cài áo, và bộ phát cho mico cầm tay. Phụ kiện đi kèm gồm: chân máy , cáp 1/8"-1/8", và cáp 1/8" - XLR. 
Bộ phát cài lưng kèm mic cài ve áo: 
- Công suất đầu ra RF có thể điều chỉnh từ 10 mW đến 50 mW
- Điều chế tần số FM dải rộng
- Dải tần  UHF phù hợp tiêu chuẩn VN: 
- Trở kháng đầu vào 40 kΩ, không cân bằng / 1 MΩ
- Đáp tuyến tần số AF Mic: 80 – 18,000 Hz, Line: 25 – 18,000 Hz</t>
  </si>
  <si>
    <t>Bộ dựng hình chuyên dùng cấu hình cao nhập khẩu nguyên chiếc HD/4K, bao gồm:</t>
  </si>
  <si>
    <t>Bô máy tính Workstation chuyên dùng nguyên chiếc HD/4K có cài đặt phần mềm dựng hình bản quyền, phần mềm quét virus bản quyền, mỗi bộ 2 màn hình, card mạng quang kép và modul quang, Card In/Output Video Audio, loa kiểm tra, Headphone, phụ kiện</t>
  </si>
  <si>
    <t>1.1.10</t>
  </si>
  <si>
    <t>1.1.11</t>
  </si>
  <si>
    <t>Monitor chuyên dụng 17 inch  kiểm tra tín hiệu</t>
  </si>
  <si>
    <t>Loa kiểm tra âm thanh chuyên dùng</t>
  </si>
  <si>
    <t>Màn hình hiển thị cho Multiview ≥43 inch</t>
  </si>
  <si>
    <t>Monitor LCD with SDI Input ≥15,6 Inch</t>
  </si>
  <si>
    <t>Panel IP
- Bàn điều khiển người dùng cho phép kết nối với các hệ thống liên lạc nội bộ bên trên qua IP. 
- Có màn hiển thị thông tin cho các kênh
- Mỗi phím của từng kênh cho phép chuyển đổi giữa các chế độ chỉ Listen, chỉ Talk và chế độ cả Listen cả Talk; có phím bấm cho phép điều khiển mức âm lượng. 
- Panel có tối thiểu 24 phím bấm có thể cấu hình. Panel này còn cung cấp thêm chức năng bàm phím quay số để hỗ trợ nhấn số cuộc gọi và truy nhập nhanh vào các menu
- Cổng kết nối Headset: tối thiểu 1
- Cổng kết nối mic: tối thiểu 1
- Cổng LAN: tối thiểu 2 x BASE-T Ethernet</t>
  </si>
  <si>
    <t>Bộ máy chủ chuyên dùng có cài đặt phần mềm diệt virus server, kèm phần mềm quét virus bản quyền cho hệ thống máy trạm, màn hình, card mạng quang kép và modul quang, phụ kiện</t>
  </si>
  <si>
    <t>Máy chủ có cài đặt phần mềm diệt virus server cho 200 máy trạm, server sản xuất truyền hình bản quyền 1 năm
Máy chủ nguyên chiếc, đi kèm với màn hình Cấu hình tương đương hoặc cao hơn:
- Chip Intel Xeon 5218, 16 Cores; 10GbE SFP+
- Dung lượng bộ nhớ RAM tối thiểu 16GB ECC Reg;
- Ổ cứng hệ thống ≥ 300GB SSD SATA;
- Ổ cứng lưu trữ ≥ 8TB 7200 RPM SATA 
- Khối nguồn đồng bộ tối thiểu 550W.
- Mouse optical, keyboard USB
- OS software bản quyền lâu dài
- Loại rack
- Phần mềm diệt virus server cho 200 máy trạm, server sản xuất truyền hình bản quyền 1 năm</t>
  </si>
  <si>
    <t>13.3.2</t>
  </si>
  <si>
    <t>13.3.1</t>
  </si>
  <si>
    <t xml:space="preserve">Bộ KVM Extender </t>
  </si>
  <si>
    <t>Bộ máy chủ chuyên dùng quản lý băng từ có cài đặt các phần mềm điều khiển tủ băng, phần mềm quản lý lưu trữ, phần mềm quản lý tài nguyên, giấy phép phần mềm quản lý tài khoản người sử dụng, phần mềm lõi quy trình công việc</t>
  </si>
  <si>
    <t>2.1.4.1</t>
  </si>
  <si>
    <t>2.1.4.2</t>
  </si>
  <si>
    <t>2.1.4.3</t>
  </si>
  <si>
    <t>2.1.4.4</t>
  </si>
  <si>
    <t>2.1.4.5</t>
  </si>
  <si>
    <t>2.1.4.6</t>
  </si>
  <si>
    <t>2.1.4.6.1</t>
  </si>
  <si>
    <t>2.1.4.6.2</t>
  </si>
  <si>
    <t>2.1.4.7</t>
  </si>
  <si>
    <t>2.1.4.7.1</t>
  </si>
  <si>
    <t>2.1.4.7.2</t>
  </si>
  <si>
    <t>2.1.4.8</t>
  </si>
  <si>
    <t>2.1.4.8.1</t>
  </si>
  <si>
    <t>2.1.4.8.2</t>
  </si>
  <si>
    <t>2.1.4.8.3</t>
  </si>
  <si>
    <t>2.1.4.8.4</t>
  </si>
  <si>
    <t>2.1.4.9</t>
  </si>
  <si>
    <t>2.1.4.9.1</t>
  </si>
  <si>
    <t>2.1.4.9.2</t>
  </si>
  <si>
    <t>2.1.4.10</t>
  </si>
  <si>
    <t xml:space="preserve">Hệ thống lưu trữ Scaleout NAS gồm 8 Node lưu trữ tốc độ cao 1920TB RAW </t>
  </si>
  <si>
    <t>Tai nghe cho khách mời và nhóm SXCT</t>
  </si>
  <si>
    <t>Gói thiết bị phụ kiện và vật tư lắp đặt gồm:</t>
  </si>
  <si>
    <t>Module Optical Transceiver SFP, 10km</t>
  </si>
  <si>
    <t>Tủ điện phân phối (tủ, atomat tổng, và các atomat nhánh, đèn báo, đồng hồ, ổ điện)</t>
  </si>
  <si>
    <t>- Số cổng KVM: 8 VGA:
- Màn hình LCD
- Lắp Rack</t>
  </si>
  <si>
    <t xml:space="preserve">Ống cứng, mặt bích, cút góc, cút thẳng, cáp điện 3 pha, cáp điều khiển,..v.v </t>
  </si>
  <si>
    <t>Optical fiber chuyên dụng loại 12 sợi Singlemode (5000m/Cuộn)</t>
  </si>
  <si>
    <t>ok</t>
  </si>
  <si>
    <t xml:space="preserve">Đã mô tả 2 nguồn chạy dự phòng </t>
  </si>
  <si>
    <t>Bổ sung mô tả 2 nguồn chạy dự phòng</t>
  </si>
  <si>
    <t>Đơn vị tính là Bộ nên bổ sung thêm thiết bị cấp nguồn có dự phòng vào đảm bảo định mức</t>
  </si>
  <si>
    <t>Tên chuẩn theo định mức</t>
  </si>
  <si>
    <t>Đơn giá dưới 10 triệu không phê duyệt định mức</t>
  </si>
  <si>
    <t>5.3.20</t>
  </si>
  <si>
    <t xml:space="preserve">Đã đề nghị phê duyệt định mức mục 7.2 dòng 895 đang để ở mục V </t>
  </si>
  <si>
    <t>Định mức xin 2 cuộn cáp mỗi cuộn tối đa 5.000 m nhưng dự án chỉ đề xuất mua 6.500 m</t>
  </si>
  <si>
    <t>Chuyển hệ thống thiết bị phim trường S2 cũ sang trường quay S3 mới</t>
  </si>
  <si>
    <t xml:space="preserve">Camera trường quay HDTV (1080i,50Hz) </t>
  </si>
  <si>
    <t xml:space="preserve">Unicam-HD 16bit HDTV portable Camera Head </t>
  </si>
  <si>
    <t xml:space="preserve">Fiber Head Adapter </t>
  </si>
  <si>
    <t xml:space="preserve">Tripod Mounting Plate </t>
  </si>
  <si>
    <t>Microphone</t>
  </si>
  <si>
    <t>Headset ốp 2 tai</t>
  </si>
  <si>
    <t xml:space="preserve">Base Station Unit </t>
  </si>
  <si>
    <t>HDTV fiber Base Station</t>
  </si>
  <si>
    <t>Control Panel System</t>
  </si>
  <si>
    <t>Bộ</t>
  </si>
  <si>
    <t>Operation Control Panel with memory card</t>
  </si>
  <si>
    <t>Cable 10m (BS - OCP)</t>
  </si>
  <si>
    <t>7-inch LCD color + 2-inch 16:9, Viewfinder for EFP type camera ống kính thường</t>
  </si>
  <si>
    <t>7"LCD Viewfinder with VF Attachment + 2-inch 16:9, Viewfinder</t>
  </si>
  <si>
    <t xml:space="preserve">Hood for 7"LCD VF </t>
  </si>
  <si>
    <t>7-inch LCD color Viewfinder for EFP type camera ống kính hộp</t>
  </si>
  <si>
    <t>7.4"OLED Viewfinder</t>
  </si>
  <si>
    <t>System Expander cho ống kính hộp</t>
  </si>
  <si>
    <t>Ống kính thường</t>
  </si>
  <si>
    <t>HD Lens 2/3 inch Wide, Zoom 10x</t>
  </si>
  <si>
    <t xml:space="preserve">Semi servo Kit </t>
  </si>
  <si>
    <t>Ống kính hộp</t>
  </si>
  <si>
    <t>HD box Lens Zoom 27x</t>
  </si>
  <si>
    <t xml:space="preserve">Full Servo controller cho ống kính hộp </t>
  </si>
  <si>
    <t>Chân máy quay ống kính thường</t>
  </si>
  <si>
    <t xml:space="preserve">Bộ chân cho Camera phim trường, chịu tải ≥ 20kg gồm: Đầu chân SH100 Head, Tripod TDA 100, Floor spreader và soft case </t>
  </si>
  <si>
    <t>Chân máy quay ống kính hộp</t>
  </si>
  <si>
    <t>Bộ chân cho Camera phim trường, chịu tải ≥ 40kg, bao gồm:</t>
  </si>
  <si>
    <t xml:space="preserve">+ Đầu dầu 300mm </t>
  </si>
  <si>
    <t>+ Chân khí nén</t>
  </si>
  <si>
    <t xml:space="preserve">+ Bơm tay </t>
  </si>
  <si>
    <t>Cáp quang chuyên dụng</t>
  </si>
  <si>
    <t xml:space="preserve">Cáp quang chiều dài 100 mét với các đầu nối </t>
  </si>
  <si>
    <t xml:space="preserve">Cáp quang chiều dài 10 mét với các đầu nối </t>
  </si>
  <si>
    <t xml:space="preserve">Trống quấn cáp </t>
  </si>
  <si>
    <t>Cái</t>
  </si>
  <si>
    <t>Hệ thống nhắc lời &amp; hiển thị cho trường quay</t>
  </si>
  <si>
    <t>Bộ Proline Teleprompter chạy chữ nhắc lời 24", kèm theo:</t>
  </si>
  <si>
    <t xml:space="preserve"> + Phần mềm chạy chữ</t>
  </si>
  <si>
    <t xml:space="preserve"> + Thiết bị điều khiển chạy chữ</t>
  </si>
  <si>
    <t xml:space="preserve"> + Máy tính chạy chữ</t>
  </si>
  <si>
    <t xml:space="preserve"> + Cáp nối và bộ chia tín hiệu</t>
  </si>
  <si>
    <t>Bộ chuyển SDI qua HDMI hỗ trợ Audio Meter</t>
  </si>
  <si>
    <t>Màn hình LCD hiển thị 43 inch,độ phân giải 4K</t>
  </si>
  <si>
    <t>Hệ thống Video Mixer HD/SD</t>
  </si>
  <si>
    <t>Panel điều khiển từ xa cho bàn trộn Video</t>
  </si>
  <si>
    <t>Hệ thống Monitor HD/SD cho phòng máy điều khiển trường quay</t>
  </si>
  <si>
    <t>Màn hình hiển thị 49" cho Multiview</t>
  </si>
  <si>
    <t>Monitor kiểm tra tín hiệu HD/SD-SDI</t>
  </si>
  <si>
    <t>Bộ Multiview chuẩn SD/HD loại 16 đường vào</t>
  </si>
  <si>
    <t>Bộ chuyển SDI qua HDMI hỗ trợ Audio Meter &amp; Fiber</t>
  </si>
  <si>
    <t>Hệ thống thu, ghi, phát trực tiếp</t>
  </si>
  <si>
    <t xml:space="preserve">Bộ ghi phát chuẩn HD: Workstation nhập khẩu nguyên chiếc </t>
  </si>
  <si>
    <t xml:space="preserve">Bộ CG chạy chữ đồ họa </t>
  </si>
  <si>
    <t>Thiết bị xử lý phân chia tín hiệu</t>
  </si>
  <si>
    <t>Khung lắp thiết bị có nguồn, quạt kèm nguồn dự phòng (6822+AC)</t>
  </si>
  <si>
    <t>Ghép tín hiệu âm thanh tương tự vào dòng HD/SD-SDI (embedded)</t>
  </si>
  <si>
    <t>15.3</t>
  </si>
  <si>
    <t>15.4</t>
  </si>
  <si>
    <t>15.5</t>
  </si>
  <si>
    <t>Chuyển mạch HD/SD cho Video (16x16)</t>
  </si>
  <si>
    <t>15.6</t>
  </si>
  <si>
    <t>Hệ thống âm thanh trường quay</t>
  </si>
  <si>
    <t>16.1</t>
  </si>
  <si>
    <t>Bàn audio mixer kỹ thuật số 16 kênh 
16 mono mic inputs, 4 line inputs, AES in and out</t>
  </si>
  <si>
    <t>16.2</t>
  </si>
  <si>
    <t>Bộ Microphone cài ve áo thu phát không dây</t>
  </si>
  <si>
    <t>Bao gồm: Bộ phát SK 500 G4 bodypack transmitter, Microphone cài áo đa hướng MKE 2, Bộ thu EM 300-500 G4 true diversity receiver</t>
  </si>
  <si>
    <t>16.3</t>
  </si>
  <si>
    <t>16.4</t>
  </si>
  <si>
    <t>16.5</t>
  </si>
  <si>
    <t>Cặp</t>
  </si>
  <si>
    <t>16.6</t>
  </si>
  <si>
    <t>Microphone không dây cầm tay</t>
  </si>
  <si>
    <t>16.15</t>
  </si>
  <si>
    <t>Ray trượt và xe Dolly trường quay</t>
  </si>
  <si>
    <t>17.1</t>
  </si>
  <si>
    <t>Hệ thống xe đẩy Dolly cho quay phim, cần đẩy, ghế…</t>
  </si>
  <si>
    <t>17.2</t>
  </si>
  <si>
    <t>Hệ thống Intercom</t>
  </si>
  <si>
    <t>18.1</t>
  </si>
  <si>
    <t>4-Ch Headset/Speaker Main Station</t>
  </si>
  <si>
    <t>18.2</t>
  </si>
  <si>
    <t>Gooseneck Condensor Microphone</t>
  </si>
  <si>
    <t>18.3</t>
  </si>
  <si>
    <t>4-Ch 3/4 Wire Camera Interface</t>
  </si>
  <si>
    <t>18.4</t>
  </si>
  <si>
    <t xml:space="preserve">Headset </t>
  </si>
  <si>
    <t>18.5</t>
  </si>
  <si>
    <t>Bộ phát không dây UHF</t>
  </si>
  <si>
    <t>18.6</t>
  </si>
  <si>
    <t>Bộ thu không dây UHF</t>
  </si>
  <si>
    <t>18.7</t>
  </si>
  <si>
    <t>Bộ gá cho bộ phát không dây</t>
  </si>
  <si>
    <t>18.8</t>
  </si>
  <si>
    <t>Tai nghe cho bộ thu không dây</t>
  </si>
  <si>
    <t>Hệ thống màn hình Background không viền cho trường quay</t>
  </si>
  <si>
    <t xml:space="preserve">Màn hình ghép Video Wall 55 inch </t>
  </si>
  <si>
    <t>Chiếc</t>
  </si>
  <si>
    <t>Giá treo màn hình</t>
  </si>
  <si>
    <t>Bộ ghép Videowall HDMI Splitter Controller</t>
  </si>
  <si>
    <t xml:space="preserve">Chương trình quản lý chạy nội dung hiển thị hình ảnh, video </t>
  </si>
  <si>
    <t>Máy tính  chạy phần mềm và kết nối hệ thống, màn hình:</t>
  </si>
  <si>
    <t xml:space="preserve">Card xử lý hình ảnh </t>
  </si>
  <si>
    <t>Dây HDMI, Cáp kết nối, phụ kiện…</t>
  </si>
  <si>
    <t>Hệ thống ánh sáng trường quay</t>
  </si>
  <si>
    <t>21.1</t>
  </si>
  <si>
    <t>21.2</t>
  </si>
  <si>
    <t>Flood light, LED panels đi kèm barndoor</t>
  </si>
  <si>
    <t>21.3</t>
  </si>
  <si>
    <t>Đèn chiếu phông đi kèm barndoor</t>
  </si>
  <si>
    <t>21.4</t>
  </si>
  <si>
    <t>Bàn điều khiển tín hiệu DMX512</t>
  </si>
  <si>
    <t>21.5</t>
  </si>
  <si>
    <t>Phụ kiện treo đèn, kết nối hệ thống điều khiển</t>
  </si>
  <si>
    <t>21.6</t>
  </si>
  <si>
    <t>C clamp treo đèn</t>
  </si>
  <si>
    <t>21.7</t>
  </si>
  <si>
    <t>Dây cáp điện tiết diện 3x2.5mm2</t>
  </si>
  <si>
    <t xml:space="preserve"> M</t>
  </si>
  <si>
    <t>21.8</t>
  </si>
  <si>
    <t>Dây cáp tín hiệu điều khiển DMX</t>
  </si>
  <si>
    <t>21.9</t>
  </si>
  <si>
    <t>Ổ, phích cắm điện, bộ chia điện</t>
  </si>
  <si>
    <t>21.10</t>
  </si>
  <si>
    <t>Phụ kiện hệ thống điều khiển đèn, bộ chia DMX</t>
  </si>
  <si>
    <t>21.11</t>
  </si>
  <si>
    <t>Phụ kiện treo đèn khác (Dây cáp an toàn, đánh dấu đèn...)</t>
  </si>
  <si>
    <t>Phụ kiện lắp đặt, kết nối hệ thống trường quay</t>
  </si>
  <si>
    <t>22.1</t>
  </si>
  <si>
    <t>Video Patch 24x2</t>
  </si>
  <si>
    <t>22.2</t>
  </si>
  <si>
    <t xml:space="preserve">Video patch cord </t>
  </si>
  <si>
    <t>22.3</t>
  </si>
  <si>
    <t>Audio patch panel 32 jack</t>
  </si>
  <si>
    <t>22.4</t>
  </si>
  <si>
    <t>Bàn giao tiếp tín hiệu vào ra phim trường, bao gồm:</t>
  </si>
  <si>
    <t>Bàn giao tiếp tín hiệu vào ra phim trường</t>
  </si>
  <si>
    <t>Audio connector panel</t>
  </si>
  <si>
    <t>22.5</t>
  </si>
  <si>
    <t>Phụ kiện đấu nối nguồn dự phòng</t>
  </si>
  <si>
    <t>22.6</t>
  </si>
  <si>
    <t>Tủ Rack gắn thiết bị</t>
  </si>
  <si>
    <t>22.7</t>
  </si>
  <si>
    <t>Bàn đặt thiết bị điều khiển, bàn dẫn chương trình cho 2 người</t>
  </si>
  <si>
    <t>22.8</t>
  </si>
  <si>
    <t>Cáp video, cáp audio, connector...và các vật tư khác</t>
  </si>
  <si>
    <t>Chuyển hệ thống thiết bị phim trường S1 cũ sang trường quay ảo S5 mới</t>
  </si>
  <si>
    <t xml:space="preserve">Studio Full HD Camera </t>
  </si>
  <si>
    <t xml:space="preserve">Camera Control Unit </t>
  </si>
  <si>
    <t xml:space="preserve">Tripod Adaptor </t>
  </si>
  <si>
    <t xml:space="preserve">5" LCD VF </t>
  </si>
  <si>
    <t xml:space="preserve">5" view finder outdoor hood </t>
  </si>
  <si>
    <t xml:space="preserve">Hard carrying case </t>
  </si>
  <si>
    <t xml:space="preserve">Remote control </t>
  </si>
  <si>
    <t xml:space="preserve">Remote control cable </t>
  </si>
  <si>
    <t xml:space="preserve">HD Zoom Lens 2/3 inch </t>
  </si>
  <si>
    <t>HD Wide Lens 2/3 inch</t>
  </si>
  <si>
    <t xml:space="preserve">Semi-servo control kit </t>
  </si>
  <si>
    <t>100m Triax Cable + Cable Rulo</t>
  </si>
  <si>
    <t xml:space="preserve">10m Triax Cable </t>
  </si>
  <si>
    <t>Camera Support system: Pan/Tilt Head; Tripod; - Spreader; - Carrying Case</t>
  </si>
  <si>
    <t xml:space="preserve">Studio Dolly </t>
  </si>
  <si>
    <t xml:space="preserve">Second Pan Bar </t>
  </si>
  <si>
    <t>Hệ thống cẩu kèm Remote head</t>
  </si>
  <si>
    <t>Mutiformat HD/SD video multi-effects switcher</t>
  </si>
  <si>
    <t>19.1</t>
  </si>
  <si>
    <t>Video Distributor and Audio Embedder, Distributor</t>
  </si>
  <si>
    <t>19.2</t>
  </si>
  <si>
    <t xml:space="preserve">19" Frame Rackmount </t>
  </si>
  <si>
    <t>19.3</t>
  </si>
  <si>
    <t xml:space="preserve">Mini embedder Audio to SDI </t>
  </si>
  <si>
    <t>19.4</t>
  </si>
  <si>
    <t>HD/SD Video Distributor Board</t>
  </si>
  <si>
    <t>19.5</t>
  </si>
  <si>
    <t xml:space="preserve">SDI to Analog Video </t>
  </si>
  <si>
    <t>19.6</t>
  </si>
  <si>
    <t xml:space="preserve">Analog to SDI </t>
  </si>
  <si>
    <t>19.7</t>
  </si>
  <si>
    <t xml:space="preserve">Audio Distributor </t>
  </si>
  <si>
    <t>19.8</t>
  </si>
  <si>
    <t xml:space="preserve">SDI to HDMI </t>
  </si>
  <si>
    <t>17" HD LCD monitor with SDI input</t>
  </si>
  <si>
    <t>Thiết bị ghi đọc tín hiệu HD/SD bằng thẻ nhớ</t>
  </si>
  <si>
    <t xml:space="preserve">Bộ chuyển đổi AV từ SDI có Audio Embed sang Analog </t>
  </si>
  <si>
    <t xml:space="preserve">Bộ chuyển đổi AV từ Analog sang SDI có Audio Embed </t>
  </si>
  <si>
    <t>Switch Gigabit 24 port +02 port Mini Gbic</t>
  </si>
  <si>
    <t xml:space="preserve">Digital Audio Mixer 24 input </t>
  </si>
  <si>
    <t xml:space="preserve">Bộ micro cài áo thu phát không dây </t>
  </si>
  <si>
    <t xml:space="preserve">Bộ micro cầm tay thu phát không dây </t>
  </si>
  <si>
    <t xml:space="preserve">Speaker monitor chuyên dùng </t>
  </si>
  <si>
    <t>Trạm intercom chính</t>
  </si>
  <si>
    <t xml:space="preserve">Micro cổ ngỗng </t>
  </si>
  <si>
    <t xml:space="preserve">Intercom headset </t>
  </si>
  <si>
    <t>Bộ phát tín hiệu không dây ((UHF)</t>
  </si>
  <si>
    <t xml:space="preserve">Bộ thu tín hiệu không dây dắt lưng và tai nghe </t>
  </si>
  <si>
    <t>Bộ dựng phát File</t>
  </si>
  <si>
    <t>Bộ máy trạm bắn chữ</t>
  </si>
  <si>
    <t>Đèn tản</t>
  </si>
  <si>
    <t>Đèn Fresnel Spotlight 1000W</t>
  </si>
  <si>
    <t>Đèn Fresnel Spotlight 650W</t>
  </si>
  <si>
    <t>Đèn lạnh Flourence  4x55W Dimmable by dimmer phản xạ     không đối xứng</t>
    <phoneticPr fontId="4" type="noConversion"/>
  </si>
  <si>
    <t>Đèn lạnh Flourence  4x55W Dimmable by dimmer phản xạ  đối xứng</t>
  </si>
  <si>
    <t>Bàn điều khiển ánh sáng 48 kênh với  288 bộ nhớ</t>
  </si>
  <si>
    <t>Dimmer 6 Channel Rack</t>
  </si>
  <si>
    <t>Tay treo đèn kiểu xếp lò xo</t>
  </si>
  <si>
    <t>Phông key + Ray treo phông</t>
  </si>
  <si>
    <t xml:space="preserve">Hệ thống treo ray </t>
  </si>
  <si>
    <t>ht</t>
  </si>
  <si>
    <t>Móc treo đèn có thể co giãn (Max 2m)</t>
  </si>
  <si>
    <t>cái</t>
  </si>
  <si>
    <t>Bộ phân tách DMX 5 đường cách ly quang</t>
  </si>
  <si>
    <t>Bàn Studio</t>
  </si>
  <si>
    <t>Đầu ghi phát Panasonic + 2 thẻ P2 32G</t>
  </si>
  <si>
    <t>Chuyển hệ thống thiết bị phim trường S6 cũ sang trường quay ảo S7 mới</t>
  </si>
  <si>
    <t xml:space="preserve">Đèn moving head beam </t>
  </si>
  <si>
    <t>Đèn led par led 54 bóng màu Full color 3in1 RGB</t>
  </si>
  <si>
    <t>Bàn điều khiển đèn DMX</t>
  </si>
  <si>
    <t>Bàn trộn âm thanh chuyên dụng</t>
  </si>
  <si>
    <t>Máy tính chạy Backgroud</t>
  </si>
  <si>
    <t>Hệ thống màn Led Background</t>
  </si>
  <si>
    <t>M²</t>
  </si>
  <si>
    <t>Chuyển hệ thống thiết bị âm thanh phim trường S6 cũ sang hội trường mới</t>
  </si>
  <si>
    <t>Loa toàn dải 3way liền công suất 2000Watt</t>
  </si>
  <si>
    <t>Loa kiểm âm sân khấu liền công suất 2000 Watt</t>
  </si>
  <si>
    <t>Loa siêu trầm liền công suất 2000 Watt</t>
  </si>
  <si>
    <t>Micro không dây cầm tay</t>
  </si>
  <si>
    <t>Chuyển hệ thống thiết bị sản xuất, truyền dẫn phát sóng chương trình truyền hình cũ sang trụ sở mới</t>
  </si>
  <si>
    <t>Bộ dựng hình đồ họa HD Workstation nhập khẩu nguyên chiếc</t>
  </si>
  <si>
    <t>Bộ dựng hình phi tuyến  chất lượng cao HD Workstation nhập khẩu nguyên chiếc</t>
  </si>
  <si>
    <t>Bộ Switch lõi 1/10GbE; WS-C4506-E</t>
  </si>
  <si>
    <t>Bộ Switch nhánh 1/10GbE;  WS-C3850</t>
  </si>
  <si>
    <t>Hệ thống Firewall Fortinet- FG-501E-BDL</t>
  </si>
  <si>
    <t>Tủ băng từ hỗ trợ 80 Slot băng kèm 01 đầu đọc băng từ LTO-7</t>
  </si>
  <si>
    <t>Đầu đọc băng LTO-7 thứ 2</t>
  </si>
  <si>
    <t>Bộ kit kết nối cho thư viện băng</t>
  </si>
  <si>
    <t>LTO-7 tapes, bao gồm:</t>
  </si>
  <si>
    <t>Hộp băng từ LTO-7 (20 chiếc/hộp)</t>
  </si>
  <si>
    <t>LTO-7 cleaning tapes</t>
  </si>
  <si>
    <t>Máy chủ Database kết nối quang 10Gb</t>
  </si>
  <si>
    <t>Máy chủ worker node kết nối quang 10Gb</t>
  </si>
  <si>
    <t>Máy chủ chạy ứng dụng kiểm tra chất lượng file Quality Control kết nối quang 10Gb</t>
  </si>
  <si>
    <t>Máy trạm cho logging, làm thông tin metadata kèm màn hình
- Màn hình 21.5" Z22n</t>
  </si>
  <si>
    <t>Hệ thống lưu trữ trung tâm dung lượng 96 TB kết nối quang 10Gb</t>
  </si>
  <si>
    <t>Tủ rack 42U, 19" chuyên dùng đi kèm đầy đủ phụ kiện</t>
  </si>
  <si>
    <t>Bộ máy server cho máy phát sóng tự động</t>
  </si>
  <si>
    <t>Máy chủ điều khiển kiểm soát phát sóng tự động, bao gồm:</t>
  </si>
  <si>
    <t>Máy trạm lập lịch phát sóng tự động</t>
  </si>
  <si>
    <t>Video Router chuyên dùng cho MCR, hỗ trợ tới 72x64 full HD,</t>
  </si>
  <si>
    <t>Bộ phát xung đồng bộ, NTP server</t>
  </si>
  <si>
    <t>Bộ thiết bị thu GPS và antenna</t>
  </si>
  <si>
    <t>Bộ khuếch đại phân chia 1x8 tín hiệu xung đồng bộ</t>
  </si>
  <si>
    <t>Đồng hồ số thời gian thực với LTC input</t>
  </si>
  <si>
    <t>Bàn điều khiển trung tâm cho tổng khống chế - Master Control for MCR</t>
  </si>
  <si>
    <t>Hệ thống kết nối điều khiển TKC, tạo logo (HD, SD Dual logo inserter with relay by-pass)</t>
  </si>
  <si>
    <t>Loa kiểm thính chuyên dùng trong tổng khống chế</t>
  </si>
  <si>
    <t>Màn hình chuyên dụng giám sát  55", Full HD cho Multiviewer của hệ thống và kiểm soát tín hiệu trong TKC</t>
  </si>
  <si>
    <t>Màn hình LED 32" giám sát các đầu ra chương trình</t>
  </si>
  <si>
    <t>Bộ waveform cho TKC kiểm soát chất lượng video</t>
  </si>
  <si>
    <t>Bộ xử lý Multiviewer 16 đầu vào, 3 đầu ra cho TKC (16x input; 3x HDMI and 3x HD-SDI outputs)</t>
  </si>
  <si>
    <t>Khung lắp thiết bị với 20 modules kèm nguồn dự phòng</t>
  </si>
  <si>
    <t>Bộ xử lý tín hiệu Audio (Loudness control)</t>
  </si>
  <si>
    <t xml:space="preserve">Bộ xử lý tín hiệu: Down converter HD-SDI -&gt; SD-SDI </t>
  </si>
  <si>
    <t>Bộ chuyển đổi tín hiệu: SDI - Analog</t>
  </si>
  <si>
    <t>Bộ up/down/cross converter, frame sync</t>
  </si>
  <si>
    <t>Bộ khuếch đại phân chia tín hiệu Analog Video</t>
  </si>
  <si>
    <t>Bộ khuếch đại phân chia tín hiệu Analog Audio</t>
  </si>
  <si>
    <t>Bộ thu vệ tinh chuyên dụng HD/SD</t>
  </si>
  <si>
    <t>Bộ ghi lưu trữ chương trình QTV sau phát sóng: 1RU</t>
  </si>
  <si>
    <t>Server điều khiển (NAS)</t>
  </si>
  <si>
    <t> Chiếc</t>
  </si>
  <si>
    <t>Server lưu trữ 24TB (NAS)</t>
  </si>
  <si>
    <t xml:space="preserve">Server lưu trữ ( NAS) </t>
  </si>
  <si>
    <t>Chiếc </t>
  </si>
  <si>
    <t>Bộ Switch Cisco - 3750</t>
  </si>
  <si>
    <t>Server điều khiển hệ thống SAN-LAN</t>
  </si>
  <si>
    <t>Server lưu trữ (LAN)</t>
  </si>
  <si>
    <t>Server lưu trữ IBM- X3650 M4</t>
  </si>
  <si>
    <t>Bộ Switch Qlogic</t>
  </si>
  <si>
    <t>Bộ Switch SMC</t>
  </si>
  <si>
    <t>Chuyển hệ thống thiết bị sản xuất, truyền dẫn phát sóng chương trình phát thanh cũ sang trụ sở mới</t>
  </si>
  <si>
    <t>Bàn trộn Audio OnAIR thiết kế Module 14 faders, cấu hình như sau:</t>
  </si>
  <si>
    <t>Bộ đọc ghi thẻ nhớ chuyên dụng</t>
  </si>
  <si>
    <t>Microphone thu âm cầm tay chất lượng cao, dẫn hướng Supper Cardioid. Gồm cả cáp âm thanh XLR (M) - XLR-RA (F) 5m</t>
  </si>
  <si>
    <t>Tay gắn Mic, loại gắn bàn, bao gồm phụ kiện gắn bàn và gắn mic</t>
  </si>
  <si>
    <t>Monitor Headphones cho khách mời và nhóm SXCT</t>
  </si>
  <si>
    <t xml:space="preserve">Loa kiểm tra chuyên dụng </t>
  </si>
  <si>
    <t>Bộ kết nối điện thoại (telephone hybrid)</t>
  </si>
  <si>
    <t>Bộ khuếch đại phân chia âm thanh cân bằng streeo 1x6</t>
  </si>
  <si>
    <t>Bộ khuếch đại phân đường Headphone 1x6</t>
  </si>
  <si>
    <t>Bộ đèn báo hiệu phòng thu với chữ "ON AIR"</t>
  </si>
  <si>
    <t>Bộ đèn báo hiệu phòng thu với chữ "RECORD"</t>
  </si>
  <si>
    <t>Bộ Cut Mic</t>
  </si>
  <si>
    <t>Bộ liên lạc Talkback giữa Studio và phòng sản xuất loại đặt bàn</t>
  </si>
  <si>
    <t>Bộ ghi đọc nguyên chiếc đồng bộ cho phòng thu âm, Máy trạm Workstation nhập khẩu nguyên chiếc; Màn hình LCD 27"</t>
  </si>
  <si>
    <t>Bảng đấu nối dây audio</t>
  </si>
  <si>
    <t>Bộ truyền dẫn âm thanh qua cáp quang</t>
  </si>
  <si>
    <t>Module quang SFP,  hỗ trợ truyền dẫn 10km</t>
  </si>
  <si>
    <t>Bộ Radio kiểm tra sóng phát thanh</t>
  </si>
  <si>
    <t>Bộ thiết bị Livestream chuyên dụng HD</t>
  </si>
  <si>
    <t>Bàn chuyên dụng đặt thiết bị điều khiển</t>
  </si>
  <si>
    <t>Bàn cho phát thanh viên ngồi đọc + 6 ghế ( Thiết kế theo thực tế)</t>
  </si>
  <si>
    <t>Vật tư lắp đặt (cáp Canare, đầu nối audio Canare, dây mạng, đổ điện, …)</t>
  </si>
  <si>
    <t>lô</t>
  </si>
  <si>
    <t>Bộ máy thu dựng phát thanh Máy trạm Workstation nhập khẩu nguyên chiếc; Màn hình LCD 27"</t>
  </si>
  <si>
    <t>Monitor Headphones cho Phóng viên tác nghiệp</t>
  </si>
  <si>
    <t>Máy ghi âm kỹ thuật số chuyên dụng cho phóng viên</t>
  </si>
  <si>
    <t>Microphone phỏng vấn hiện trường+ phụ kiện (lọc gió, dây mic, Jack…)</t>
  </si>
  <si>
    <t xml:space="preserve">Bộ máy dựng lưu động cấu hình cao cho PV biên tập và dựng phát thanh, Máy tính Laptop worksation </t>
  </si>
  <si>
    <t>Bàn, ghế cho phóng viên ghế làm việc</t>
  </si>
  <si>
    <t>Bộ lưu điện UPS offline 1KVA</t>
  </si>
  <si>
    <t>Bàn trộn âm thanh kỹ thuật số - 48 channel</t>
  </si>
  <si>
    <t>Bộ máy ghi dựng &amp; lồng tiếng đa kênh Multitrack Máy trạm Workstation nhập khẩu nguyên chiếc; Màn hình LCD 27"</t>
  </si>
  <si>
    <t>Bộ xử lý âm thanh cho Micro ca sỹ</t>
  </si>
  <si>
    <t>Bộ lọc Equalizer Dual 31-Band, loại cấu hình cao</t>
  </si>
  <si>
    <t>Bộ khuếch đại phân đường âm thanh Analog 1x6</t>
  </si>
  <si>
    <t>Bộ khuếch đại phân đường headphone 1x6</t>
  </si>
  <si>
    <t>Micro thu âm cho ca sỹ. Bao gồm lưới chắn gió, lọc gió, giảm rung</t>
  </si>
  <si>
    <t>Chân micro, loại đứng sàn</t>
  </si>
  <si>
    <t>Bộ lọc Equalizer Dual 31-Band</t>
  </si>
  <si>
    <t>Bộ xử lý tín hiệu âm thanh - Signal processor</t>
  </si>
  <si>
    <t>Bộ Amplifier</t>
  </si>
  <si>
    <t>Cáp microphone loại 2-conductor (100m/cuộn)</t>
  </si>
  <si>
    <t>Cáp Audio nhiều kênh  (100m/cuộn)</t>
  </si>
  <si>
    <t>Đầu nối Audio XLR/Male XLR3-12C</t>
  </si>
  <si>
    <t>Đầu nối Audio XLR/Female XLR3-11C</t>
  </si>
  <si>
    <t>Đầu nối Audio  1/4" phone plug, ring tip sleeve (100pcs/hộp)</t>
  </si>
  <si>
    <t>Cáp audio Snake Trunk F-M, loại 16 kênh (50m/cuộn)</t>
  </si>
  <si>
    <t>Rulo cáp audio loại nhỏ</t>
  </si>
  <si>
    <t>Rulo cáp audio loại to</t>
  </si>
  <si>
    <t>Bảng đấu nối giao tiếp vào ra Studio</t>
  </si>
  <si>
    <t>Tủ Rack lưu động 19”/12U, bao gồm phụ kiện như khay tủ rack, thank che (blank panel), thanh quản lý cáp</t>
  </si>
  <si>
    <t>Bàn trộn Audio OnAIR thiết kế Module 14 faders</t>
  </si>
  <si>
    <t>Máy phát thanh tự động</t>
  </si>
  <si>
    <t>Màn hình LCD, kích thước 21,5"</t>
  </si>
  <si>
    <t>Bộ chuyển đổi tín hiệu phát thanh Audio changeover</t>
  </si>
  <si>
    <t>Bộ tự động điều chỉnh mức âm lượng (AGC)</t>
  </si>
  <si>
    <t>Bộ truyền dẫn âm thanh thu phát qua cáp quang</t>
  </si>
  <si>
    <t>Module quang SFP, hỗ trợ truyền dẫn 40km</t>
  </si>
  <si>
    <t>Bộ Radio kiểm tra sóng phát thanh chuyên dụng</t>
  </si>
  <si>
    <t>Monitor Headphones để kiểm tra âm thanh</t>
  </si>
  <si>
    <t>Đồng hồ LED thanh</t>
  </si>
  <si>
    <t>ODF quang 16 port &amp; cáp nhảy</t>
  </si>
  <si>
    <t>Bàn đặt thiết bị điều khiển</t>
  </si>
  <si>
    <t>Máy chủ Database</t>
  </si>
  <si>
    <t>Máy chủ worker node</t>
  </si>
  <si>
    <t>Máy chủ chạy ứng dụng</t>
  </si>
  <si>
    <t>Máy chủ lưu trữ trung tâm Online 64TB</t>
  </si>
  <si>
    <t>Máy tính quản trị</t>
  </si>
  <si>
    <t>Bộ KVM 8 port</t>
  </si>
  <si>
    <t>Bộ Switch lõi 24 Ethernet WS-C3850-24T-L</t>
  </si>
  <si>
    <t xml:space="preserve">Bộ Firewall </t>
  </si>
  <si>
    <t>Cáp mạng, ổ mạng, phụ kiện đấu nối….</t>
  </si>
  <si>
    <t>Server Web 2</t>
  </si>
  <si>
    <t>Server Web 3</t>
  </si>
  <si>
    <t>Server tác nghiệp</t>
  </si>
  <si>
    <t xml:space="preserve">Server phát thanh cũ </t>
  </si>
  <si>
    <t>Server sản xuất phát thanh cũ 6TB</t>
  </si>
  <si>
    <t>S3; phòng 07-07</t>
  </si>
  <si>
    <t>Phòng máy chủ 07-06</t>
  </si>
  <si>
    <t>Phòng điều khiển 07-05</t>
  </si>
  <si>
    <t>S5, phòng 04-06</t>
  </si>
  <si>
    <t>Phòng điều khiển 04-04</t>
  </si>
  <si>
    <t>Phòng máy chủ 04-05</t>
  </si>
  <si>
    <t>S7, phòng 04-03</t>
  </si>
  <si>
    <t>Phòng điều khiển 04-06</t>
  </si>
  <si>
    <t>Phòng điều khiển 04-08</t>
  </si>
  <si>
    <t>Phòng điều khiển 04-12</t>
  </si>
  <si>
    <t>Phòng dựng hình 04-02</t>
  </si>
  <si>
    <t>Phòng dựng hình 04-02; 05-04</t>
  </si>
  <si>
    <t>Phòng hệ thống Server 05-01</t>
  </si>
  <si>
    <t xml:space="preserve">Phòng máy chủ 04-05; </t>
  </si>
  <si>
    <t>Phòng máy chủ tổng khống chế 16-05</t>
  </si>
  <si>
    <t>Phòng điều khiển tổng khống chế 16-04</t>
  </si>
  <si>
    <t>Phòng 10-5; 10-10</t>
  </si>
  <si>
    <t>Phòng 10-06;10-08</t>
  </si>
  <si>
    <t>Lưu động</t>
  </si>
  <si>
    <t>Phòng 10-06; 10-07; 10-08; 10-09; 10-13; 10-14; 10-15</t>
  </si>
  <si>
    <t>Phòng 10-5</t>
  </si>
  <si>
    <t>Phòng 10-01</t>
  </si>
  <si>
    <t>Phòng 10-07; 10-09; 10-13; 10-14; 10-15</t>
  </si>
  <si>
    <t>Phòng 10-11</t>
  </si>
  <si>
    <t>Phòng 10-12</t>
  </si>
  <si>
    <t>Vị trí lắp đặt</t>
  </si>
  <si>
    <t>HỆ THỐNG CHỐNG SÉT, TIẾP ĐỊA CHO THIẾT BỊ</t>
  </si>
  <si>
    <t>Hệ thống tiếp địa cho thiết bị:
- Điện trở tiếp đất ≤ 1 Ohm
- Sử dụng cọc thép mạ đồng, liên kết với nhau bằng kẹp chuyên dụng đấu nối hoặc hàn hóa nhiệt
- Cáp liên kết bằng cáp đồng trần, kích thước tối thiểu M70 hoặc bằng thanh đồng dẹt tối thiểu 25x2
- Cáp đồng PVC các loại đến phòng đặt thiết bị
- Hộp kiểm tra tiếp địa chuyên dụng.</t>
  </si>
  <si>
    <t>- Hệ thống điều khiển đa kết nối có hỗ trợ LAN 
- Giao diện bảng điều khiển có màn hình LCD
- Khả năng gán các chức năng trên các nút chỉ định
- Tương thích hoàn toàn với hệ thống camera và CCU</t>
  </si>
  <si>
    <t>- Màn hình chuyên dụng 17inch
- Độ phân giải Ful HD 1920x1080, tỷ lệ 16:9
- Hỗ trợ 02 đường SDI vào ít nhất 1 đường loop throught
- Ít nhất 1 đường vào Composite, HDMI
- Hỗ trợ tính năng side by side cho hiển thị 2 đường tín hiệu vào đồng thời
- Hỗ trợ loa</t>
  </si>
  <si>
    <t>1.4.9</t>
  </si>
  <si>
    <t>1.4.10</t>
  </si>
  <si>
    <t>Card mạng quang kép (10Gbps):</t>
  </si>
  <si>
    <t>- Ports: Two 10GbE SFP+
- Data Transfer Rate: 10 Gbps
- Interface Type: PCI Express</t>
  </si>
  <si>
    <t>Modul quang loại SFP+:</t>
  </si>
  <si>
    <t>- Bước sóng: 1310nm
- Khỏng cách: 10km
- Đầu nối: LC Duplex
- Lọai cáp tương thích: SMF</t>
  </si>
  <si>
    <t>1.4.11</t>
  </si>
  <si>
    <t>Máy tính điều khiển nguyên chiếc Cấu hình:
- CPU: Intel Core i9-12900 2.40G 30MB 16 cores 65W
- Ram: 16GB DDR4
- Ổ cứng: 512GB SSD
- HDD 2TB SATA  7200rpm
- VGA: Nvidia T1000 4GB, 4 mDP to DP adapter
- Phụ kiện: Phím + chuột
- OS: Windows 11 Home SL</t>
  </si>
  <si>
    <t>9.2.6</t>
  </si>
  <si>
    <t>Thuộc mục 9 hệ thống phim trưởng ảo</t>
  </si>
  <si>
    <t>Gương và khung đỡ màn hình cho Camera ống kính ống kính góc rộng</t>
  </si>
  <si>
    <t>3.2.1</t>
  </si>
  <si>
    <t>3.2.2</t>
  </si>
  <si>
    <t>3.2.3</t>
  </si>
  <si>
    <t>3.2.4</t>
  </si>
  <si>
    <t>3.2.5</t>
  </si>
  <si>
    <t>2.3.7</t>
  </si>
  <si>
    <t>6.1.8</t>
  </si>
  <si>
    <t>6.2.7</t>
  </si>
  <si>
    <t>10.1.6</t>
  </si>
  <si>
    <t>12.2.6</t>
  </si>
  <si>
    <t>15.2.5</t>
  </si>
  <si>
    <t>2.2.7</t>
  </si>
  <si>
    <t>9.1.6</t>
  </si>
  <si>
    <t>6.3.7</t>
  </si>
  <si>
    <t>11.1.8</t>
  </si>
  <si>
    <t>11.2.6</t>
  </si>
  <si>
    <t>2.1.9</t>
  </si>
  <si>
    <t>1.1.12</t>
  </si>
  <si>
    <t>3.1.14</t>
  </si>
  <si>
    <t>Bộ khuếch đại phân chia 1x8 tín hiệu xung đồng bộ:
- Tương thích hoàn toàn với khung chứa thiết bị.
- Tương thích xử lý tín hiệu của hệ thống yêu cầu
- Phân chia tối thiểu 1 ra 8
- 01 đầu vào Analog Video, có đường Loop
- Trở kháng vào: 75Ω
- Gain: -3 đến +3 dB</t>
  </si>
  <si>
    <t>Bộ máy chủ Database chuyên dùng cấu hình cao có cấu hình tương đương hoặc cao hơn:
- Bộ vi xử lý (CPU) :Intel  Xeon Gold 5218R, 20 Cores, 2,1GHz
- Bộ nhớ trong tối thiểu (RAM) : 16GB
- Card RAID : 2GB Cache
- Cổng mạng : 1Gb Ethernet 4-Port
- Ổ cứng :  2x 256GB SSD,
- Hệ điều hành windows server bản quyền
- Loại Rack.</t>
  </si>
  <si>
    <t>Bộ máy chủ Worker node chuyên dùng cấu hình cao có cấu hình tương đương hoặc cao hơn:
- Bộ vi xử lý (CPU) :Intel  Xeon Gold 5218R, 20 Cores, 2,1GHz
- Bộ nhớ trong tối thiểu (RAM) : 16GB
- Card RAID : 2GB Cache
- Cổng mạng : 1Gb Ethernet 4-Port
- Ổ cứng :  2x 256GB SSD,
- Hệ điều hành windows server bản quyền
- Loại Rack.</t>
  </si>
  <si>
    <t>Bộ máy chủ chạy ứng dụng chuyên dùng cấu hình cao có cấu hình tương đương hoặc cao hơn:
- Bộ vi xử lý (CPU) :Intel  Xeon Gold 5218R, 20 Cores, 2,1GHz
- Bộ nhớ trong tối thiểu (RAM) : 16GB
- Card RAID : 2GB Cache
- Cổng mạng : 1Gb Ethernet 4-Port
- Ổ cứng :  2x 256GB SSD,
- Hệ điều hành windows server bản quyền
- Loại Rack.</t>
  </si>
  <si>
    <t>Hạng mục tháo dỡ vận chuyển</t>
  </si>
  <si>
    <t>- Tương thích với hệ thông camera
- Màn hình màu kích thước tối thiểu 7inch
- Hỗ trợ phân giải: 1920 × 1080
- Tỷ lệ màn hình 16:9
- Chuẩn kết nối với đầu CAM phù hợp
- Các phím điều khiển trên viewfinder
- Gá lắp thiết bị trên đầu camera
- Góc nhìn rộng 170 độ (ngang, dọc); 16,7 triệu màu
- Có đèn Tally</t>
  </si>
  <si>
    <t>Cấu hình bằng hoặc cao hơn:
- Khả năng tương thích cảm biến 2/3 "(16: 9)
- Tích hợp Extender 2x
- Tỷ lệ thu phóng tối thiểu  14x
- Thông số tương đương hoặc hơn: Focal Length 4.5 to 60mm, With Extender: 9 to 120mm
- Hỗ trợ: Focus Type Servo, Iris Type Servo
- Tương thích với máy quay trên</t>
  </si>
  <si>
    <t>Tương đương hoặc cao hơn: 
- Loại Box lens
- Khả năng tương thích cảm biến 2/3 "(16: 9)
- Built-In Extender 2x
- Tỷ lệ thu phóng tối thiểu 27x
- Thông số tương đương hoặc hơn: Focal Length 6.5-180mm,With Extender: 13 to 360mm
- Hỗ trợ: Focus Type Servo, Iris Type Servo
- Tương thích với máy quay trên</t>
  </si>
  <si>
    <t>- Tương thích với hệ thống ống kinh mở rộng và máy quay
- Đầy đủ module kết nối vận hành phù hợp cho Zoom. Focus</t>
  </si>
  <si>
    <t>- Tương thích với thân camera và ống kinh  hộp</t>
  </si>
  <si>
    <t xml:space="preserve">- Điều khiển ống kính tương thích với ống kính 
- Tương thích với thân camera và ống kinh  </t>
  </si>
  <si>
    <t>Tưởng thích hoặc tốt hơn:
- Tải trọng ≥ 40kg
- Độ cao từ 91.5 tới 173cm, góc 36 tới 68.0"
- Head Attachment Flat Base with 4 bolts Column 2STAGE</t>
  </si>
  <si>
    <t>Cấu hình tối thiểu hoặc cao hơn:
- Payload 40kg
- Wheel Diameter 12.5 cm
- Chiều cao nâng tối đa ≥ 100 cm
- Loại chân Pedestal
- Tilt range: +- 90 độ
- Pan range: 360 độ
- Bơm tay phù hợp với chân
- Hai tay điều khiển</t>
  </si>
  <si>
    <t>- Hỗ trợ màn hình cue 24 inch trở lên
- Màn hình hiển thị 19 inch trở lên
- Độ phân giải 1920 x 1080
- Hỗ trợ đầu vào SDI, LAN
- Phần mềm tương thích cài đặt trên máy tính điều khiển chạy chữ
- Bộ gá cơ khí phù hợp lắp đặt
Bao gồm bộ điều khiển đạp chân và con lăn cầm tay</t>
  </si>
  <si>
    <t>- Hỗ trợ màn hình cue 24 inch trở lên
- Màn hình hiển thị 19 inch trở lên
- Độ phân giải 1920 x 1080
- Hỗ trợ đầu vào SDI
- Phần mềm tương thích cài đặt trên máy tính điều khiển chạy chữ
- Bộ gá cơ khí phù hợp lắp đặt
- Bao gồm bộ điều khiển đạp chân và con lăn cầm tay</t>
  </si>
  <si>
    <t xml:space="preserve">- Chíp xử lý: Intel Core i9-12900 processor (30MB Cache, 16 Core , 2.4GHz to 5.1GHz 
- Bộ nhớ Ram: 8GB( 1x8GB) DDR5 up to 4400MHz (x4 slot)
- Ổ đĩa cứng: SSD 512Gb
- Card đồ họa: Nvidia T1000  4GB, 4mDP to DP adapter </t>
  </si>
  <si>
    <t>- Kích thước: 27inch
- Loại bảng điều khiển: VA
- Tỷ lệ khung hình: 16:9
- Độ phân giải gốc: Full HD (1080p) 1920 x 1080 (VGA: 60 Hz, HDMI: 75 Hz)
- Độ sáng: 250 cd / m²
- Hỗ trợ màu sắc: 16,7 triệu màu
- Thời gian đáp ứng: 5ms
- Cổng kết nối: HDMI, VGA
- Phụ kiện: Dây nguồn, dây HDMI</t>
  </si>
  <si>
    <t>- Chia 1 ra 4 HDMI 4K
- Phù hợp với hệ thống</t>
  </si>
  <si>
    <t>Bàn trộn (Video Switcher)
Khả năng hỗ trợ tối thiểu sau:
- Đa định dạng vào và ra SD, HD (1080i/720p/1080p) khả năng mở rộng bằng option nếu cần cho 4K(UHD)
- Hỗ trợ tối thiểu 40 đầu vào 10 đầu ra cho định dạng tiêu chuẩn HD 1080i
- Xử lý tín hiệu 10bit 4:2:2
- Có Frame sync tất cả đầu vào
- Tối thiểu hỗ trợ 2ME và khả năng mở rộng 4ME
- M/E transition: CUT, MIX, WIPE
- Keyer: Luminance key, Bus key, Chromakey, Box mask, Pattern mask, EDGE;
- Tín hiệu Multiview tích hợp có thể tùy chỉnh ra 02 đường khác nhau; Khả năng hiển thị: Title, tally, audio level meter; Clock
- 02 nguồn chạy dự phòng
- Khả năng kết nối với lưu trữ ngoài
- Các thiết bị phụ trợ tương thích với toàn hệ thống</t>
  </si>
  <si>
    <t>Có cấu hình tối thiểu hoặc cao hơn:
- Chip: Xeon 2.10G 25MB 12 cores 65W
- Windows 11 Pro for Workstations
- NVIDIA RTX A2000 6 GB 4mDP Graphics
- 16 GB, DDR4
- SSD 512Gb
- Tương thích với toàn hệ thống</t>
  </si>
  <si>
    <t>- Kích thước: 23.8"
- Loại bảng điều khiển: VA
- Tỷ lệ khung hình: 16:9
- Độ phân giải gốc: Full HD (1080p) 1920 x 1080 (VGA: 60 Hz, HDMI: 75 Hz)
- Độ sáng: 250 cd / m²
- Hỗ trợ màu sắc: 16,7 triệu màu
- Thời gian đáp ứng: 5ms
- Cổng kết nối: HDMI, VGA
- Phụ kiện: Dây nguồn, dây HDMI</t>
  </si>
  <si>
    <t>- Có chức năng tạo xung đồng bộ cho hệ thống
- Có chức năng GPS, lắp rack
- Tương thích với hệ thống
- Giao điện quản lý LAN
- Tối thiểu 6 đường ra black/tri-level và 4 LTC ra, Có clock</t>
  </si>
  <si>
    <t>- Khung lắp thiết bị chuyên ngành truyền hình, chuẩn Rack công nghiệp 19” 2RU, có sẵn nguồn AC, khả năng lắp tối đa 20 module các loại - có thể kết hợp nhiều loại module với nhau.
- Hệ thống quạt làm mát, tạo luồng không khí đối lưu.
- Hỗ trợ thay nóng các module.
- Có sẵn đường vào tín hiệu Genlock, đầu ra loop-through
- Đi kèm nguồn dự phòng cho khung lắp thiết bị</t>
  </si>
  <si>
    <t>- Hỗ trợ đầu vào video SDI đến 3G 1080p
- Hỗ trợ  HDR và ​​WCG ở đầu ra HDMI
- Tự động phát hiện dải màu tín hiệu đầu vào thông qua thông tin VPID
- Hỗ trợ 3G SDI (A/B)
- Tự động phát hiện định dạng và tiêu chuẩn đầu vào
- Tùy chọn đầu vào và đầu ra sợi quang
- Đầu ra video HDMI với âm thanh nhúng
- Đầu ra âm thanh analog và AES
- Mã thời gian có thể lựa chọn và ghi vào metadata
- CEA 708 Ghi phụ đề chi tiết
- Đo mức âm thanh 16 kênh trên màn hình</t>
  </si>
  <si>
    <t>- Tương thích với hệ thống
- 3Gbit SDI Optical Transceiver</t>
  </si>
  <si>
    <t>- Kích thước màn hình 43"
- Loại Tivi Smart Tivi
- Độ phân giải Ultra HD 4K (3840 x 2160 Pixel)
- Bluetooth Có
- Cổng LAN Có
- Wifi Có
- Cổng HDMI 4 cổng
- Tương thích với hệ thống</t>
  </si>
  <si>
    <t>- Kích thước màn hình 27Inch IPS
- Độ sáng 300cd/m2
- Tỷ lệ tương phản 1.000:1
- Độ phân giải Full HD (1920x1080)</t>
  </si>
  <si>
    <t>- Multiple Sources and Formats
- Automated File Transfer and Removal after Ingest
- Easy Ingest Overlays Time and Date Separately on Each Recorded File or Stream
- Easy Re-Streaming of a Transport Stream to Flash Media, Wowza or a Windows Media Server
- Common File Format Options with SD and HD Resolution
- Preview of the Last 10 Media Records
- Tương thích với toàn hệ thống</t>
  </si>
  <si>
    <t>- Phần mềm dựng phim với các tính năng cho ngành truyền hình
- Có khả năng ghép sửa, chỉnh màu sắc, lồng nhạc
- Bản quyền tối thiểu 3 năm</t>
  </si>
  <si>
    <t xml:space="preserve">Card Video:
- Video Input Connectors: 12G-SDI &amp; HDMI; Input Video Format: SDI; 
- Video Output Connectors: 12G-SDI &amp; HDMI; Output Video Format: SDI </t>
  </si>
  <si>
    <t>- Provides UHD key and fill output, HD, SD key, fill output beside internal pass through
- Live graphic overlays on the SDI signal as internal pass-through character generator
- Provides CG key and CG fill outputs as source of vision mixer DSK input
- Multi-layer live character generator. Allows to put unlimited layer graphics on screen
- De-interlacing and anti-flicker display guarantee the correct output of images and live video
- Online text effects
- Pre-multiplied key or straight alpha selections
- Tương thích với toàn hệ thống</t>
  </si>
  <si>
    <t>- Tương thích với hệ thống
- Loại giắc 3.5mm
- Loại micro cài tai
- Frequency Response 20-20,000 Hz
- Độ nhạy: 5.6 mV/Pa</t>
  </si>
  <si>
    <t>Bộ kết nối điện thoại (telephone hybrid):
- Đầu ra có thể cấu hình được analogue hoặc AES/EBU XLR.
- Điều khiển quay số và giữ line qua Ethernet. 
- 4 nút quay số nhanh ở mặt trước cho số điện thoại nội bộ đặt sẵn
- Nút gọi lại ở mặt trước cho cuộc gọi gần nhất 
- Mic/Line/AES-EBU Input: XLR 
- Line/AES-EBU Output: XLR
- Bandwidth to Telephone Line: 250Hz - 3.4kHz</t>
  </si>
  <si>
    <t>Tương thích hệ thống
- Frequency Response: 20Hz – 20kHz, +/- 1.0dB
- Number of Inputs: 2 Female XLR and 1/4" TRS
- Type: Electronically balanced/unbalanced, RF filtered
- Max input line level: +20dBu
- Number of Outputs: 2 Male XLR and 1/4" TRS
- Type: Electronically balanced/unbalanced, RF filtered
- Max Output Level: +20dBu
- Có Crosstalk</t>
  </si>
  <si>
    <t>Hệ thống xe đẩy Dolly cho quay phim, cần đẩy, ghế…
Tính năng:
- Short set-up times
- New floor with variable seat for seat arms
- Travel-friendly transport dimensions, light weight
- Folding base plate with two spur widths
- Sliding camera shots thanks to the V-shape of the speed wheels
- Self-centering round bars tool-less connection
- Curved rails optionally available
Bao gồm: 
- Transport case hoặc Flight Case
- Flooring / Platform
- Có tay nắm đẩy xe
- Seat round
- Ball bowl for Fluidhead lựa chọn 100mm hay 75mm</t>
  </si>
  <si>
    <t>- Hệ thống ray có thể tháo lắp gồm: 02 đoạn dài 1,6m, 03 đoạn dài 2,3m, 02 đoạn cong 45 độ và phụ kiện đấu nối</t>
  </si>
  <si>
    <t>- Cẩu tay quay phim/ tay Boom Camera, chiều dài 3m, chịu tải 10kg
- Chiều dài tay đòn chính ≥ 1.9m
- Bao gồm tripod, Củ dầu 100mm, bộ điều khiển camera, dolly, túi đựng, bộ phụ kiện kèm theo đầy đủ
- Bộ đầu điều khiển: đầu pan tilt, hộp điều khiển, Adapter plate, AC/DC adapter, 5m/16.5 control cable for head, LANC and monitor, 5m/16.5 HDMI cable, 1m/3.3 LANC cable, 1m/3.3 BNC cable, BNC to RCA adapter, HDMI to Mini HDMI adapter, Carrying case</t>
  </si>
  <si>
    <t>- Kết xuất 2D / 3D thời gian thực 
- Xử lý hậu kỳ thời gian thực, hiệu ứng, hiệu chỉnh màu sắc, LUT 
- Đồ họa 3D nâng cao: HDR, Độ sâu trường ảnh, bóng đổ, phản xạ, khúc xạ 
- Hỗ trợ hệ thống camera tracking chuyên dụng Support of standalone zoom/focus encoders 
- Hỗ trợ Unreal Engine 
- Multiple simultaneous video outputs via SDI / NDI (SD/HD/4K)</t>
  </si>
  <si>
    <t>Máy trạm Workstation chuyên dùng cho cài đặt phần mềm trường quay ảo tương thích với toàn hệ thống
Có cấu hình tối thiểu hoặc cao hơn:
- CPU:  Intel® Xeon® Gold(12 core 3.6GHz)
- Windows 11 Pro for Workstations (6 cores plus), hoặc Windown 10 Pro
- Videocard: NVIDIA® A6000
- Memory: 64 GB, 4 x 16 GB, DDR4, 2933 MHz, ECC
- Harddrive SSD: 512 GB, M.2, PCIe NVMe, SSD
- Harddrive HDD: 8 TB, 7200 RPM, 3.5-inch, SATA, HDD
- Gồm: Chuột, bàn phím</t>
  </si>
  <si>
    <t>- 4 kênh video gọi Skype đồng thời
- Kết nối HD-SDI 4 đầu vào, 4 đầu ra
- Công nghệ NDI® tích hợp hỗ trợ đầu vào và đầu ra qua IP
- Thông báo kiểm đếm trên tất cả các kênh cuộc gọi
- Khả năng âm thanh và video đầy đủ nhất
- Tương thích với toàn hệ thống</t>
  </si>
  <si>
    <t>- Colour Temperature: 5600k.
- Intensity light dimmer: 0-100%.
- CRI: ≥97
- TLCI: ≥98
- DMX: 512 channels.
- Watt consumption:≥200 W.
- Frequency (input):50/60 Hz
- Remote control: DMX
- Compliance: CE
- Barndoors included, filter holder included
- Tương thích với toàn hệ thống</t>
  </si>
  <si>
    <t>- Colour Temperature: 5600k.
- Intensity light dimmer: 0-100%
- CRI: ≥97
- TLCI: ≥98
- DMX: 512
- Watt consumption:≥60 W.
- Frequency (input):50/60 Hz
- Remote control: DMX
- Barndoors included, filter holder included
- Tương thích với toàn hệ thống</t>
  </si>
  <si>
    <t>- Colour Temperature: 5600k- 2800K.
- Intensity light dimmer: 0-100%.
- CRI: ≥97
- TLCI: ≥98
- DMX:512 channels.
- Frequency (input):50/60 Hz
- Watt consumption: ≥60 W.
- Compliance: CE
- Remote control: DMX 
- Compliance: CE
- IP: 20
- Barndoors included, filter holder included
- Tương thích với toàn hệ thống</t>
  </si>
  <si>
    <t>- Colour Temperature: 2.800k- 10.000K.
- Intensity light dimmer: 0-100%.
- CRI ≥ 95
- TLCI ≥ 93
- DMX: 512 channels.
- Watt consumption ≥ 200W
- Frequency (input):50/60 Hz
- Remote control: DMX
- Barndoors included, filter holder included
- Tương thích với toàn hệ thống</t>
  </si>
  <si>
    <t>- Khung chịu lực để treo dàn đèn
- Phù hợp với trường quay theo thiết kế
- Tương thích với toàn hệ thống</t>
  </si>
  <si>
    <t>- Các phụ kiện lắp đặt hoàn thiện và dự phòng
- Tủ cấp điện cho hệ thống đèn và phụ kiện
- Cáp 300m, Jack 80 bộ</t>
  </si>
  <si>
    <t>NGUỒN VÀO
- Điện áp danh định 380VAC (L-L) / 220 (L-N)
- Ngưỡng điện áp 210 ~ 475VAC (L-L) / 121 ~ 274VAC (L-N)
- Số pha 3 pha (Dạng sao - 4 dây + dây tiếp đất) 
- Tần số danh định 40 ~ 70 Hz
- Hệ số công suất ≥ 0,99
- Tương thích máy phát điện Có
NGUỒN RA
- Công suất 60 KVA/ 48 KW
- Điện áp 380VAC (L-L) / 220 (L-N) ± 2%
- Số pha 3 pha (Dạng sao - 4 dây + dây tiếp đất) 
- Dạng sóng Sóng sine thật ở mọi trạng thái điện lưới và không phụ thuộc vào dung lượng còn lại của nguồn ắc quy.
- Tần số Đồng bộ với nguồn vào 50/60Hz ± 4Hz hoặc 50/60Hz ± 0,05Hz (chế độ ắc quy)
- Kiểu đối nối tải 3 pha (Dạng sao - 4 dây + dây tiếp đất) 
- Hiệu suất 94% (Chế độ điện lưới, ắc quy)
- 98% (Chế độ ECO)
- Khả năng chịu quá tải ≥ 110% ~ 125% trong 10 phút, 125% ~ 150% trong vòng 1 phút
- Cấp điện ngõ ra Hộp đấu dây</t>
  </si>
  <si>
    <t xml:space="preserve">CHẾ ĐỘ BYPASS
- Tự động chuyển sang chế độ Bypass Quá tải, UPS lỗi
- Công tắc bảo dưỡng Có sẵn
ẮC QUI
- Loại ắc qui 12 VDC, kín khí, không cần bảo dưỡng
GIAO DIỆN
- Bảng điều khiển Màn hình LCD và các phím lập trình
- LED hiển thị trạng thái Chế độ điện lưới, chế độ ắc quy, chế độ Bypass, cảnh báo
- Cổng giao tiếp RS232, RS485, AS400, EPO, khe thông minh, kiểm soát nhiệt độ ắc qui
- Phần mềm quản lý tương thích </t>
  </si>
  <si>
    <t>- 16 Flush-Mount BNC Feedthrough Terminals
- 12G-SDI Rated
- 1 RU Rackmount Form-Factor
- 16-Gauge Steel Panel</t>
  </si>
  <si>
    <t>- Đường kính 2.5-3mm
- 75 Ω, 23 AWG Coaxial Cable
- SDI HD/3G</t>
  </si>
  <si>
    <t>- 2-conductor microphone cable (200m/roll):
- Chiều dài: 200m/ cuộn
- Cáp 2 lõi có bọc kim chống nhiễu</t>
  </si>
  <si>
    <t>- Tương thích với hệ thống
- Tủ rack 42U-Sâu 1100
- Đầy đủ phụ kiện lắp thiết bị</t>
  </si>
  <si>
    <t xml:space="preserve">Kết nối hỗ trợ bao gồm:
- Hỗ trợ 10 đầu vào
- Ít nhất 6 SIM 5G/4G tích hợp 
- Tích hợp cắm ngoài + WiFi +LAN
- Input: 1*12G-SDI, 1*HDMI
- Định dạng tín hiệu : hỗ trợ tối đa 1080P60/50
- Mã hóa Video: HEVC(H.265)AVC(H.264)
- Phương thức mã hóa và tốc độ bit: CBR/VBR, up to 70Mbp
- Chế độ Streaming: HLS, RTMP/ RTMPS, UDP-TS, SRT
- Dung lượng lưu trữ: Thẻ SD 128G </t>
  </si>
  <si>
    <t>Có cấu hình tối thiểu hoặc cao hơn:
- CPU: Intel 4 Core 3.5GHz
- RAM: ECC DDR4/2400MHz 4G*2
- Ethernet port: 2 port
- Hard disk: SATA  2TB 7200RPS, 3.5inch
- Display: VGA
- Video code: HEVC(H.265)/AVC(H.264)
- IP Stream:
- SDI output: 4*3G SDI
- Phần mềm tương thích
- Windows App</t>
  </si>
  <si>
    <t>- Chuẩn BNC, tương thích với hệ thống</t>
  </si>
  <si>
    <t>Tương thích với hệ thông camera
- Màn hình màu kích thước tối thiểu 7inch
- Hỗ trợ phân giải: 1920 × 1080
- Tỷ lệ màn hình 16:9
- Chuẩn kết nối với đầu CAM phù hợp
- Các phím điều khiển trên viewfinder
- Gá lắp thiết bị trên đầu camera
- Góc nhìn rộng 170 độ (ngang, dọc)
- 16,7 triệu màu
- Có đèn Tally</t>
  </si>
  <si>
    <t xml:space="preserve">Điều khiển ống kính
- Tương thích hoàn toàn với hệ thống
- Tương thích với thân camera và ống kinh  
</t>
  </si>
  <si>
    <t>- Tương thích với thân camera và trạm điều khiển. Dài 10m</t>
  </si>
  <si>
    <t>- Tương thích với thân camera và trạm điều khiển. Dài 50m</t>
  </si>
  <si>
    <t>Hỗ trợ màn hình cue 24 inch trở lên
- Màn hình hiển thị 19 inch trở lên
- Độ phân giải 1920 x 1080
- Hỗ trợ đầu vào SDI
- Phần mềm tương thích cài đặt trên máy tính điều khiển chạy chữ
- Bộ gá cơ khí phù hợp lắp đặt
- Bao gồm bộ điều khiển đạp chân và con lăn cầm tay</t>
  </si>
  <si>
    <t>- Kích thước: 27 inch
- Loại bảng điều khiển: VA
- Tỷ lệ khung hình: 16:9
- Độ phân giải gốc: Full HD (1080p) 1920 x 1080 (VGA: 60 Hz, HDMI: 75 Hz)
- Độ sáng: 250 cd / m²
- Hỗ trợ màu sắc: 16,7 triệu màu
- Thời gian đáp ứng: 5ms
- Cổng kết nối: HDMI, VGA
- Phụ kiện: Dây nguồn, dây HDMI</t>
  </si>
  <si>
    <t>- Tương thích với tín hiệu trong hệ thống
- Hỗ trợ 16 vào 16 ra HD/SD
- Tự động nhận điện tín hiệu:reclock at SMPTE 259M, 292M, 344M, 424M &amp;
- Phần mềm hỗ trợ điều khiển từ máy tính giao diện GUI
- Khả năng cấu hình và điều khiển thông qua máy tính</t>
  </si>
  <si>
    <t>- Colour Temperature: 5600k.
- Intensity light dimmer: 0-100%
- CRI: ≥97
- TLCI: ≥98
- DMX: 512
- Watt consumption: ≥60 W.
- Frequency (input):50/60 Hz
- Remote control: DMX
- Barndoors included, filter holder included
- Tương thích với toàn hệ thống</t>
  </si>
  <si>
    <t>- Khung chịu lực để treo dàn đèn
- Phù hợp với trường quay
- Tương thích với toàn hệ thống</t>
  </si>
  <si>
    <t>NGUỒN VÀO
- Điện áp danh định 380VAC (L-L) / 220 (L-N)
- Ngưỡng điện áp 210 ~ 475VAC (L-L) / 121 ~ 274VAC (L-N)
- Số pha 3 pha (Dạng sao - 4 dây + dây tiếp đất) 
- Tần số danh định 40 ~ 70 Hz
- Hệ số công suất ≥ 0,99
- Tương thích máy phát điện Có
NGUỒN RA
- Công suất 20 KVA/ 18 KW
- Điện áp 380VAC (L-L) / 220 (L-N) ± 2%
- Số pha 3 pha (Dạng sao - 4 dây + dây tiếp đất) 
- Dạng sóng Sóng sine thật ở mọi trạng thái điện lưới và không phụ thuộc vào dung lượng còn lại của nguồn ắc quy.
- Tần số Đồng bộ với nguồn vào 50/60Hz ± 4Hz hoặc 50/60Hz ± 0,05Hz (chế độ ắc quy)
- Kiểu đối nối tải 3 pha (Dạng sao - 4 dây + dây tiếp đất) 
- Hiệu suất 94% (Chế độ điện lưới, ắc quy)
- 98% (Chế độ ECO)
- Khả năng chịu quá tải ≥ 110% ~ 125% trong 10 phút, 125% ~ 150% trong vòng 1 phút
- Cấp điện ngõ ra Hộp đấu dây
CHẾ ĐỘ BYPASS
- Tự động chuyển sang chế độ Bypass Quá tải, UPS lỗi
- Công tắc bảo dưỡng Có sẵn
ẮC QUI
- Loại ắc qui 12 VDC, kín khí, không cần bảo dưỡng</t>
  </si>
  <si>
    <t xml:space="preserve">GIAO DIỆN
- Bảng điều khiển Màn hình LCD và các phím lập trình
- LED hiển thị trạng thái Chế độ điện lưới, chế độ ắc quy, chế độ Bypass, cảnh báo
- Cổng giao tiếp RS232, RS485, AS400, EPO, khe thông minh, kiểm soát nhiệt độ ắc qui
- Phần mềm quản lý tương thích </t>
  </si>
  <si>
    <t>Tương thích với hệ thống
- Tủ rack 42U-Sâu 1100
- Đầy đủ phụ kiện lắp thiết bị</t>
  </si>
  <si>
    <t>Điều khiển ống kính
- Tương thích với thân camera và ống kinh  
- Tương thích hoàn toàn với hệ thống</t>
  </si>
  <si>
    <t>Tưởng thích hoặc tốt hơn:
- Tải trọng tới 40kg
- Trong lượng  39.0kg
- Độ cao từ 91.5 tới 173cm, góc 36 tới 68.0"
- Head Attachment Flat Base with 4 bolts Column 2STAGE</t>
  </si>
  <si>
    <t>Khả năng hỗ trợ tối thiểu sau:
- Đa định dạng vào và ra SD, HD (1080i/720p/1080p) khả năng mở rộng bằng option nếu cần cho 4K(UHD)
- Hỗ trợ tối thiểu 40 đầu vào 10 đầu ra cho định dạng tiêu chuẩn HD 1080i
- Xử lý tín hiệu 10bit 4:2:2
- Có Frame sync tất cả đầu vào
- Tối thiểu hỗ trợ 2ME và khả năng mở rộng 4ME
- M/E transition: CUT, MIX, WIPE
- Keyer: Luminance key, Bus key, Chromakey, Box mask, Pattern mask, EDGE;
- Tín hiệu Multiview tích hợp có thể tùy chỉnh ra 02 đường khác nhau; Khả năng hiển thị: Title, tally, audio level meter; Clock
- 02 nguồn chạy dự phòng
- Khả năng kết nối với lưu trữ ngoài
- Các thiết bị phụ trợ tương thích với toàn hệ thống</t>
  </si>
  <si>
    <t>Máy đồng bộ nguyên chiếc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 Tương thích với toàn hệ thống</t>
  </si>
  <si>
    <t>Tương thích hoàn toàn hệ thống
Tương đương hoặc cao hơn:
- Dải tần hoạt động phù hợp tiêu chuẩn Việt Nam băng UHF
- Audio frequency response 23 Hz - 18 kHz 
- Bộ nhận: tương thích bộ phát
- Bộ phát: Transmission power  max. 30 mW
- Đầu mic thu: Cáp dài ≥1.60 m; kết nối giăc 3.5mm; 
- Độ nhạy 17 mV/Pa; omni-directional
- Gồm: 2 rod antennas, rackmount set, 4 rubber feet</t>
  </si>
  <si>
    <t>Tương thích với hệ thống
- Loại giắc 3.5mm
- Loại micro cài tai
- Frequency Response 20-20,000 Hz
- Độ nhạy: 5.6 mV/Pa</t>
  </si>
  <si>
    <t>Tương đường hoặc hơn:
- Công suất 41W
- LF Driver 126mm (5")
- HF Driver 25mm (1")
- Độ nhạy đường vào: (-10dBV INPUT) 92dB / 1m.
- Đáp ứng tần số (± 3dB): 49 Hz – 20 kHz
- Maximum Peak SPL 108dB
- SN: 75dBA (A-Weighted)
- Có núm điểu chỉnh âm lượng.
- Kết nối đầu vào: 1 x XLR female, 1 x TRS female, balanced</t>
  </si>
  <si>
    <t>Bộ thu không dây
- Tương thích hoàn toàn với Bộ phát không dây bên trên
- Bao gồm pin và sạc pin</t>
  </si>
  <si>
    <t>- Kết xuất 2D / 3D thời gian thực 
- Xử lý hậu kỳ thời gian thực, hiệu ứng, hiệu chỉnh màu sắc, LUT 
- Đồ họa 3D nâng cao: HDR, Độ sâu trường ảnh, bóng đổ, phản xạ, khúc xạ 
- Hỗ trợ hệ thống camera tracking chuyên dụng Support of standalone zoom/focus encoders 
- 3D engine or Unreal Engine 
- Multiple simultaneous video outputs via SDI / NDI (SD/HD/4K),</t>
  </si>
  <si>
    <t>Tương thich hệ thống
- Điều hành: Hệ thống Windows 10 Professional, 64-bit
- Bộ xử lý: tối thiểu Intel core i9
- Bộ nhớ: tối thiểu 64GB DDR
- GPU tối thiểu 48GB
- Phương tiện lưu trữ: 3 x 1TB SSD RAID 5
- Ổ đĩa hệ thống 2 x 256GB SSD RAID 1 (Nhân đôi)
- Ổ đĩa đa phương tiện: 1,8TB</t>
  </si>
  <si>
    <t>- Phông màn Key nền xanh green cho hệ thống phim trường ảo; loại chống cháy
- Đủ cho 1 trường quay và theo thiết kế
- Tương thích với toàn hệ thống</t>
  </si>
  <si>
    <t>Khung chịu lực để treo dàn đèn
- Phù hợp với trường quay
- Tương thích với toàn hệ thống</t>
  </si>
  <si>
    <t>Các phụ kiện đủ cho lắp đặt hoàn thiện và dự phòng
- Tủ cấp điện cho hệ thống đèn và phụ kiện
- Cáp 300m, Jack điều khiển 38 bộ</t>
  </si>
  <si>
    <t>Đầu nối Audio XLR/Female:
- Loại giắc: XLR
- Chuẩn:  Cái (Female)
- Kiểu kết nối dây: hàn
- Tương thích với hệ thống</t>
  </si>
  <si>
    <t>Đầu nối Audio XLR/Male 
- Loại giắc: XLR
- Chuẩn: Đực (Male)
- Kiểu kết nối dây: hàn
- Tương thích với hệ thống</t>
  </si>
  <si>
    <t>- Tương thích với thân camera và ống kinh  
- Full-Servo Control Kit (Servo Focus/ Servo Zoom]</t>
  </si>
  <si>
    <t>- Hỗ trợ màn hình từ 24 inch trở lên
- Màn hình hiển thị 19 inch trở lên
- Độ phân giải 1920 x 1080
- Hỗ trợ đầu vào SDI
- Phần mềm tương thích cài đặt trên máy tính điều khiển chạy chữ
- Bộ gá cơ khí phù hợp lắp đặt
Bao gồm bộ điều khiển đạp chân và con lăn cầm tay</t>
  </si>
  <si>
    <t>- Hỗ trợ màn hình từ 24 inch trở lên
- Màn hình hiển thị 19 inch trở lên
- Độ phân giải 1920 x 1080
- Hỗ trợ đầu vào SDI
- Phần mềm tương thích cài đặt trên máy tính điều khiển chạy chữ
- Bộ gá cơ khí phù hợp lắp đặt
- Bao gồm bộ điều khiển đạp chân và con lăn cầm tay</t>
  </si>
  <si>
    <t>- Tương thích hoàn toàn với khung chứa thiết bị.
- Tương thích xử lý tín hiệu của hệ thống yêu cầu
- Phân chia tối thiểu 1 ra 8
- 01 đầu vào Analog Video, có đường Loop
- Trở kháng vào: 75Ω
- Gain: -3 đến +3 dB</t>
  </si>
  <si>
    <t>- Tương thích hoàn toàn với khung chứa thiết bị.
- Tương thích xử lý tín hiệu của hệ thống yêu cầu
- Phân chia tối thiểu 1 vào 8 ra tín hiệu  SD/HD/3G.
- Tự động nhận dạng tín hiệu
- Reclocking hay bypass</t>
  </si>
  <si>
    <t>- Tương thích hoàn toàn với khung chứa thiết bị.
- Tương thích xử lý tín hiệu của hệ thống yêu cầu
- Vào ra âm thanh analog audio.
- Khuếch đại phân chia 2-8, có thể cấu hình 1x8 hoặc dual 1x4
- Chức năng gain tín hiêu đầu vào
- Điều khiển từ xa cho các thiết lập</t>
  </si>
  <si>
    <t>Phần mềm dựng phim với các tính năng cho ngành truyền hình
- Có khả năng ghép sửa, chỉnh màu sắc, lồng nhạc
- Bản quyền tối thiểu 3 năm</t>
  </si>
  <si>
    <t>Bàn trộn âm thanh kỹ thuật số có cấu hình tối thiểu 24 channel:
+ Kết nối đầu vào, đầu ra:
- 24 đầu vào MIC
- 4 đầu vào line
 - Mic Input to Line Output: 20 Hz to 20 kHz
+ Tần số lấy mẫu: 48kHz
- AES in and out
- Phantom Power  +48 V</t>
  </si>
  <si>
    <t>- Dual Self-PoweredSubwoofer System 2000 Watt:
- Maximum SPL (1m) 141 dB
- Frequency Response (-3 dB) 35 Hz - 120 Hz
- Amplifier Design Class D
- Power Rating 2000 W Peak
- Inputs XLR input; Neutrik XLR Output Outputs 2 x XLR
- LF Driver 2 x 18"
- EQ 20 parametric EQ's, speaker delay, and 50 available slots for preset</t>
  </si>
  <si>
    <t>- Two-Way Bass Reflex Self-Powered System 2000 Watt:
- System Type Self powered 12”, two-way, bass-reflex
- Maximum SPL (1m) ≥ 132dB
- Frequency Range (-10dB) 40 Hz - 21 kHz
- Frequency Response (±3 dB) 48 Hz - 20 kHz
- Amplifier Design Class D
- Power Rating 2000 W Peak
- EQ 20 parametric EQ's, speaker delay, and 50 available slots for presets
- Inputs ¼ - XLR input; Neutrik XLR Output
- Outputs 2 x XLR
- LF Driver 1 x 2272F, 12" diameter
- HF Driver 1 x 2432H compression driver, neodymium 76mm (3 in) diameter voice coil
- Suspension / Mounting Dual 36 mm pole socket, 12 x M10 suspension points</t>
  </si>
  <si>
    <t>- Two-Way Powered Line Array Loudspeaker System 1750W:
- Power Rating 1750 Watts Peak875 Watts Continuous
- Frequency Range (-10dB) 57 Hz - 20 kHz in)
- Frequency Response 75 Hz - 20 kHz (+/-3db)
- Maximum SPL (1m) 136 dB SPL
- LF Driver 1 x JBL 2262FF 305 mm (12 in) neodymium magnet
- HF Driver 3 x JBL 2408J, 38 mm (1.5 in)
- Inputs XLR with loop through</t>
  </si>
  <si>
    <t>- Tương thích hệ thống
- Frequency Response: 20Hz – 20kHz, +/- 1.0dB
- Number of Inputs: 2 Female XLR and 1/4" TRS
- Type: Electronically balanced/unbalanced, RF filtered
- Max input line level: +20dBu
- Number of Outputs: 2 Male XLR and 1/4" TRS
- Type: Electronically balanced/unbalanced, RF filtered
- Max Output Level: +20dBu
- Có Crosstalk</t>
  </si>
  <si>
    <t>- Hệ thống ray có thể tháo lắp gồm: 04 đoạn dài 1,6m, 04 đoạn dài 2,3m, 02 đoạn cong 45 độ và phụ kiện đấu nối
- Tương thích với hệ thống xe đẩy Dolly cho quay phim, cần đẩy, ghế…</t>
  </si>
  <si>
    <t>Hệ thống Boom Telescopic Camera trường quay 
- Max Load  ≥  40kg
- Max Lens Height :  ≥ 7.4 m
- Monitor 17 inch
- Remote Head: Tương ứng hệ thống
- Bao gồm các phụ kiện: Bộ điều khiển camera kèm bàn điều khiển, bộ hỗ trợ ống kính tương thích hệ thống.</t>
  </si>
  <si>
    <t>Phông màn Key nền xanh green cho hệ thống phim trường ảo
- Đủ cho 1 trường quay
- Tương thích với toàn hệ thống</t>
  </si>
  <si>
    <t>- Bộ tracker có chức năng checker cho hệ thống đồ họa trực tiếp, bao gồm đọc thông số zoom của ống kính 
- Phần cứng có bao gồm phần mềm 
- Tương thích với phần mềm phim trường ảo</t>
  </si>
  <si>
    <t>Đèn chiếu mặt LED profile
- Tương đương hoặc hơn:
- CRI: (WW) ≥ 96; (CW) ≥ 96
- Control Protocol: DMX
- 50,000 hours life expectancy
- Input Voltage: 100 to 240 VAC, 50/60 Hz (auto-ranging)
- Optical
- Beam Angle, Zoom</t>
  </si>
  <si>
    <t>Đèn LED Fresnel đi kèm barndoor
- Tương đương hoặc hơn: 
- Light Source ≥ 6 màu
- Color Temperature (range): 2800 to 8000 K
- 50,000 hours life expectanc
- CRI: 89 to 90
- Control Protocol: DMX
- Input Voltage: 100 to 240 VAC, 50/60 Hz (auto-ranging)
- Max power consumption ≤ 260W</t>
  </si>
  <si>
    <t xml:space="preserve">Đèn LED  Nguồn LED- RGB
- Tương đương hoặc hơn:
- 50,000 hours life expectancy
- Color Temperature (range): 2800 to 8000 K hoặc hơn
- CRI ≥ 94
- Control Protocol: DMX, DRM, Art-Net, sACN,
- Input Voltage: 100 to 240 VAC, 50/60 Hz </t>
  </si>
  <si>
    <t>Tương đương hoặc hơn:
- Type: Followspot
- Gồm chân đèn
Source: LED  ≥ 260 W
Zoom Range: 10.5° - 17°
Beam Angle: 12.2° - 13°
 Control: local, DMX</t>
  </si>
  <si>
    <t>Đèn kỹ xảo Moving Head spot LED
Tương đương hoặc hơn:
- CRI: ≥70
- Light Source: ≥ 8000 K 
- Color Temperature (at full): ≥7000K
- Lumens – Source: ≥ 23,000
- Lumens – Output: ≥ 14,789
- Control Protocol: DMX
- Input Voltage: 100 to 240 VAC, 50/60 Hz</t>
  </si>
  <si>
    <t>Đèn Moving head Beam
Tương đương hoặc hơn:
- Light Source:  ≥ 231 W
- Color Temperature  ≥ 7293 K
- 2,000 hours life expectancy
- Lumens – Source: ≥ 8,866
- Control Protocol: DMX
- Beam Angle: ≥  1.8°
- Input Voltage: 100 to 240 VAC, 50/60 Hz
- Power and Current: ≥382 W</t>
  </si>
  <si>
    <t xml:space="preserve">Đèn nhuộm mầu sân khấu
Tương đương hoặc hơn:
- Source: ≥126W tổng LED màu
- Beam Angle: ≥18°
- Control Protocol: DMX
- Input Voltage: 100 to 240 VAC, 50/60 Hz </t>
  </si>
  <si>
    <t>Máy Tạo Gió 
- Điện áp: 110V/220V(50-60Hz)
- Công suất: ≥350W
- Lưu lượng: ≥ 80 m3/min
- Chế độ điều khiển: DMX-512, điều khiển từ xa</t>
  </si>
  <si>
    <t>Máy tính Laptop cho lập trình có cấu hình tối thiểu hoặc cao hơn
- (i7-11800H/8GB RAM/512GB SSD/RTX3050 4GB/15.6 inch FHD 144Hz/Win11/Đen)</t>
  </si>
  <si>
    <t>NGUỒN VÀO
- Điện áp danh định 380VAC (L-L) / 220 (L-N)
- Ngưỡng điện áp 210 ~ 475VAC (L-L) / 121 ~ 274VAC (L-N)
- Số pha 3 pha (Dạng sao - 4 dây + dây tiếp đất) 
- Tần số danh định 40 ~ 70 Hz
- Hệ số công suất ≥ 0,99
- Tương thích máy phát điện Có
NGUỒN RA
- Công suất 60 KVA/ 48 KW
- Điện áp 380VAC (L-L) / 220 (L-N) ± 2%
- Số pha 3 pha (Dạng sao - 4 dây + dây tiếp đất) 
- Dạng sóng Sóng sine thật ở mọi trạng thái điện lưới và không phụ thuộc vào dung lượng còn lại của nguồn ắc quy.
- Tần số Đồng bộ với nguồn vào 50/60Hz ± 4Hz hoặc 50/60Hz ± 0,05Hz (chế độ ắc quy)
- Kiểu đối nối tải 3 pha (Dạng sao - 4 dây + dây tiếp đất) 
- Hiệu suất 94% (Chế độ điện lưới, ắc quy)
- 98% (Chế độ ECO)
-  Khả năng chịu quá tải ≥ 110% ~ 125% trong 10 phút, 125% ~ 150% trong vòng 1 phút
- Cấp điện ngõ ra Hộp đấu dây</t>
  </si>
  <si>
    <t xml:space="preserve">CHẾ ĐỘ BYPASS
- Tự động chuyển sang chế độ Bypass Quá tải, UPS lỗi
- Công tắc bảo dưỡng Có sẵn
ẮC QUI
- Loại ắc qui 12 VDC, kín khí, không cần bảo dưỡng
GIAO DIỆN
- Bảng điều khiển Màn hình LCD và các phím lập trình
- LED hiển thị trạng thái Chế độ điện lưới, chế độ ắc quy, chế độ Bypass, cảnh báo
- Cổng giao tiếp RS232, RS485, AS400, EPO, khe thông minh, kiểm soát nhiệt độ ắc qui
- Phần mềm quản lý tương thích 
</t>
  </si>
  <si>
    <t>- Gimbal chống rung có khả năng gấp lại
- Kết nối Cổng sạc Bluetooth 5.0 (USB-C)
- Số Giờ Hoạt Động 12 Hours
- Loại Pin Lithium-Ion
- Tải trọng &gt;=3 kg
- iOS 11 trở lên
- Android 7.0 trở lên
- Pan: 360°/s
- Tilt: 360°/s
- Roll: 360°/s
- Kết nối: Cổng nguồn / giao tiếp (USB-C) + Cổng HDMI (Mini HDMI) + Cổng điều khiển máy ảnh RSS (USB-C)</t>
  </si>
  <si>
    <t>- Bộ chuyển đổi tín hiệu HDMI sang HD-SDI 
- Loại lưu động có thể dùng Pin
- Bao gồm Pin và sạc pin</t>
  </si>
  <si>
    <t>- Tay gắn Mic, loại gắn bàn: 
- Đầy đủ phụ kiện tay gắn Mic, loại gắn bàn</t>
  </si>
  <si>
    <t>Thiết bị phân chia tai nghe:
- Thiết bị chia headphone
- Đầu vào 2XLR Balance; Đầu ra 6 x 6.35 mm 
- Có núm điều chỉnh âm lượng cho từng đầu ra
- Có khả năng sử dụng cùng lúc ít nhất 6 headphone</t>
  </si>
  <si>
    <t>- Kích thước màn hình 43"
- Loại Tivi Smart Tivi
- Độ phân giải Ultra HD 4K (3840 x 2160 Pixel)</t>
  </si>
  <si>
    <t>- Kích thước màn hình 27Inch IPS
- Độ sáng 300cd/m2
- Tỷ lệ tương phản 1.000:1
- Độ phân giải tối thiểu Full HD (1920x1080)</t>
  </si>
  <si>
    <t>Tay gắn Mic, loại gắn bàn: 
- Đầy đủ phụ kiện tay gắn Mic, loại gắn bàn</t>
  </si>
  <si>
    <t>- Microphone chuyên dùng thu đạo cụ tần số trung yêu cầu loại Cardioid
- Frequency Response: 20-20,000 Hz
- Signal-to-Noise Ratio: ≥ 80dB
- Chủng loại mic phantom, đầy đủ shock mount</t>
  </si>
  <si>
    <t>Thiết bị chia headphone
- Đầu vào 2XLR Balance; Đầu ra 6 x 6.35 mm 
- Có núm điều chỉnh âm lượng cho từng đầu ra
- Có khả năng sử dụng cùng lúc ít nhất 6 headphone</t>
  </si>
  <si>
    <t>- Kích thước 27 inch
- Độ phân giải 4K UHD 3840 x 2160 ( 16 : 9 )
- Tấm nền IPS
- Thời gian phản hồi 8 ms (bình thường)
- Độ sáng 300 cd/m2
- Góc nhìn rộng đến 178°.
- Giao diện kết nối:  HDMI, DisplayPort, USB</t>
  </si>
  <si>
    <t>- Imager  3-chip 2/3-type "Exmor" Full HD CMOS
- Độ phân giải  1920 (H) x 1080 (V)
- Hệ thống quang Hệ thống lăng kính F1.4
- Định dạng ghi (Video) XAVC-I, XAVC Long, MPEG HD422, DVCAM
- Định dạng ghi (Video proxy) XAVC Proxy
- Ngàm ống kính Ngàm 2/3-inch loại bayonet
- Tỷ lệ thu phóng 20x (quang học)
- Tỷ lệ tín hiệu-nhiễu S/N  62 dB (Y) (typical)
- Genlock Input BNC (x1)
- SDI Input Tuân theo tiêu chuẩn SMPTE ST292 / ST259, âm thanh 4 kênh 1.5G
- SDI Output 
- SDI OUT1: BNC, 12G-SDI, 3G-SDI (Level A/B), HD-SDI
- SDI OUT2: BNC, 3G-SDI (Level A/B), HD-SDI
- Đã bao gồm ống kính và ống ngắm, micro</t>
  </si>
  <si>
    <t>Hệ thống các camera HD/4K lưu động vác vai bao gồm:</t>
  </si>
  <si>
    <t>Camera HD/4K lưu động vác vai</t>
  </si>
  <si>
    <t>Tương đương hoặc hơn: 
- Payload 17kg / 37.5lb
- Drag mode 7STEP
- Ball diameter 100mm
- Section 2STAGE</t>
  </si>
  <si>
    <t>Phù hợp với máy quay
- Đủ cho máy quay và các phụ kiện lưu động
- Chống mưa, chống sốc, chống bụi</t>
  </si>
  <si>
    <t>Thẻ nhớ loại phù hợp với máy quay
- Dung lượng lớn hơn hoặc bằng 120GB
- Max Read Speed: 1250 MB/s
- Max Write Speed: 600 MB/s</t>
  </si>
  <si>
    <t>Tương đương hoặc tốt hơn
- For  Memory Cards
- Giao diện USB/Thunderbolt
- Read Speeds up to 440 MB/s
- Write Speeds up to 350 MB/s</t>
  </si>
  <si>
    <t>Tương đương hoặc tốt hơn
- Capsule 1 x Electret Condenser
- Polar Pattern Supercardioid
- Frequency Range 40 Hz to 20 kHz</t>
  </si>
  <si>
    <t>Bộ thu: Tương thích với bộ phát
- Điều chế tần số FM dải rộng
- Dải tần  UHF phù hợp tiêu chuẩn Việt Nam
- Độ nhạy &lt; 1.6 μV for 52 dBA eff S/N (với HDX, độ lệch cực đại)
- Ngắt tự động Có thể tắt
- Đầu vào Anten 2 cổng BNC
- Giắc cắm 1/8" /3.5 mm: +12 dBu (đơn, không cân bằng)
- Mức đầu ra cho phép 42 dB, có thể điều chỉnh tại bước sóng 6 dB
- Microphone: Tương thích với bộ phát
- Cổng kết nối Giắc cắm 3.5 mm
- Đáp tuyến tần số 50 đến 18,000 Hz (ME 2-II)
- Mức áp suất âm thanh tối đa 130 dB
- Chiều dài cáp ≥ 1.60 m
- Loại Micro tụ điện phân cực
- Tính định hướng: đa hướng
- Độ nhạy trong môi trường không từ trường/
- Không phụ tải (1kHz)  20 mV/Pa
- Mức tiếng ồn tương đương 36 dB</t>
  </si>
  <si>
    <t>Tương đương hoặc cao hơn:
- Đèn: 
+ Power Consumption: 16W max.
+ Brightness: 1450 lux @ 1m
- Pin Dung lượng: 2900mAh hoặc hơn
- Sạc: 2 cổng sạc
+ Tương tích pin
+ Đèn cảnh báo sạc</t>
  </si>
  <si>
    <t>- Máy quay 4K 3-cảm biến CMOS 1/2 inch có khả năng ghi hình 4K 
- Recording Format (Video): XAVC Intra, XAVC Long, MPEG-2 Long GOP, HD422, DVCAM
- Ngõ ra 4k với 12G-SDI
- Tích hợp kính lọc ND biến đổi điện tử
- Lấy nét tự động (AF) qua nhận diện khuôn mặt auto focus
- Năng lực HDR tức thời
- Ống kính zoom chuyên nghiệp 17x
- 2 khe cắm thẻ nhớ
- Màn hình kiểm tra LCD 3,5 inch, ống ngắm 0,5 inch
- Ngõ vào ra âm thanh: 2 cổng XLR-3 chân</t>
  </si>
  <si>
    <t>Bộ thu: Tương thích với bộ phát
- Điều chế tần số FM dải rộng
- Dải tần  UHF phù hợp tiêu chuẩn Việt Nam
- Độ nhạy &lt; 1.6 μV for 52 dBA eff S/N (với HDX, độ lệch cực đại)
- Ngắt tự động Có thể tắt
- Đầu vào Anten 2 cổng BNC
- Giắc cắm 1/8" /3.5 mm: +12 dBu (đơn, không cân bằng)
- Mức đầu ra cho phép 42 dB, có thể điều chỉnh tại bước sóng 6 dB
- Microphone: Tương thích với bộ phát
- Cổng kết nối Giắc cắm 3.5 mm
- Đáp tuyến tần số 50 đến 18,000 Hz (ME 2-II)
- Mức áp suất âm thanh tối đa 130 dB
- Chiều dài cáp ≥ 1.60 m
- Loại Micro tụ điện phân cực
- Tính định hướng: đa hướng
- Độ nhạy trong môi trường không từ trường/không phụ tải (1kHz)  20 mV/Pa
- Mức tiếng ồn tương đương 36 dB</t>
  </si>
  <si>
    <t>Tương đương hoặc tốt hơn
- Giao diện USB/Thunderbolt
- Read Speeds up to 440 MB/s
- Write Speeds up to 350 MB/s</t>
  </si>
  <si>
    <t>Tương đương hoặc cao hơn:
- Đèn: 
+ Power Consumption: 16W hoặc hơn.
+ Brightness: 1200Lx tại khoảng cách 1m
- Pin Dung lượng: 2900mAh hoặc hơn
- Sạc: 2 cổng sạc
+ Tương tích pin
+ Đèn cảnh báo sạc</t>
  </si>
  <si>
    <t>Máy trạm đồng bộ nguyên chiếc có cấu hình tối thiểu hoặc cao hơn:
- CPU: Intel® Xeon® Gold 6244R hoặc 6244 (8core 3.6GHz)
- Windows 10 Pro for Workstations (6 cores plus) hoặc Windown 11 Pro
- GPU: NVIDIA® T1000, 8 GB GDDR6, 4 mDP to DP adapters
- Memory: 64 GB, 4 x 16 GB, DDR4, 2933 MHz, ECC
- Harddrive SSD: 512 GB,
- HDD: 8TB SATA 7200 rpm
- LAN: 2 port 10G SFP+, SFP-10G
- Gồm chuột - bàn phím
- Tương thích với toàn hệ thống</t>
  </si>
  <si>
    <t>- Kích thước 27 inch
- Độ phân giải 4K UHD 3840 x 2160 ( 16 : 9 )
- Tấm nền IPS
- Thời gian phản hồi 8 ms (bình thường)
- Độ sáng 350 cd/m2
- Góc nhìn rộng đến 178°.
- Hỗ trợ: USB Type-C, HDMI, DisplayPort</t>
  </si>
  <si>
    <t>Cấu hình tương đương hoặc cao hơn: 
- Intel Core i9-11950H
- RAM 64GB
- 1TB PCIe SSD
- 15.6 inch FHD (1920x1080)
- NVIDIA T1200 4 GB Graphics
- Wlan + bluetooth
- HĐH Windows Pro
- USB C</t>
  </si>
  <si>
    <t>Máy trạm đồng bộ nguyên chiếc có cấu hình tối thiểu hoặc cao hơn:
- CPU: 2 x Intel® Xeon® Gold 6244R hoặc 6244 (8core 3.6GHz)
- Windows 10 Pro for Workstations (6 cores plus) hoặc Windown 11 Pro
- GPU:  NVIDIA® RTX™ A4000, 16 GB GDDR6, 4 DP
- Memory: 128 GB, 8 x 16 GB
- Harddrive SSD: 512 GB,
- HDD: 8TB SATA 7200 RPM
- LAN: 2 port 10G SFP+, SFP-10G
- Gồm chuột - bàn phím
- Tương thích với toàn hệ thống</t>
  </si>
  <si>
    <t>- Kích thước 27 inch
- Độ phân giải 4K UHD 3840 x 2160 ( 16 : 9 )
- Tấm nền IPS
- Thời gian phản hồi 8 ms (bình thường)
- Độ sáng 350 cd/m2
- góc nhìn rộng đến 178°.
- Hỗ trợ: USB Type-C, HDMI, DisplayPort</t>
  </si>
  <si>
    <t>Máy tính nguyên chiếc có cấu hình tối thiểu hoặc cao hơn:
- CPU: Intel Core i7 - 12700
- Ram: 8GB DDR4
- Ổ cứng: 512GB SSD
- HDD 2TB SATA  7200rpm
- Phụ kiện: Phím + chuột
- OS: Windows 11 Home SL</t>
  </si>
  <si>
    <t>- Kích thước màn hình 27 Inch IPS; Độ sáng 300cd/m2; Tỷ lệ tương phản  1000:1 Static; 10,000,000:1 Dynamic (DCR); Độ phân giải 1920x1200Dpi</t>
  </si>
  <si>
    <t>Tương thích với hệ thống hoặc cao hơn
- Picture Size (Diagonal) 16.5 inches
- Full-HD resolution 1920 x 1080 display
- Waveform and Vectorscope display audio level metering
- Headphone and speaker outputs
- Multi-format 3G/HD/SD-SDI, HDMI &amp; DVI, composite,</t>
  </si>
  <si>
    <t>Tương thích hoặc cao hơn:
- Loại hô trợ màn 4K;
- Màn hình LCD 15,6 Inch;
- Độ phân giải màn hình 3.840 x 2.160 điểm ảnh;
- SDI Video Input:  SD, HD-SDI, 3G-SDI, 6G-SDI và 12G-SDI;
- HD/Ultra HD/4K Format Support;
- Video Sampling: 4:2:2 and 4:4:4;
- SDI Auto Switching: Automatically selects between SD, HD, 3G, 6G and 12G-SDI.</t>
  </si>
  <si>
    <t>Radio kiểm tra phát sóng phát thanh kênh QNR1, QNR2:
- Thu dò sóng bằng tay 
+ Tần số  AM : 530  - 1,605 kHz
+ Tần số  FM  : 87,5    - 108 MHz
- Đèn báo sóng và trạng thái pin
- Thông số  loa : 6.6 cm , 8Ω
- Sử dụng 2 viên pin AA</t>
  </si>
  <si>
    <t xml:space="preserve">Đầu thu vệ tinh HD:
- Tương thích hoàn toàn với tiêu chuẩn SD/HD MPEG-2/4 (H.264) và DVB-S2 
- Sử dụng để thu và giải mã tín hiệu truyền thông đa phương tiện như tín hiệu truyền hình HDTV và SDTV, radio, truyền số liệu </t>
  </si>
  <si>
    <t>Thông số tương đương cao hơn:
Máy ảnh chuyên nghiệp loại chất lượng cao 4K+ ống kính:
- Cảm biến CMOS Full - Frame
- Độ phân giải &gt; 24MP
- Quay phim 4K
- Kết nối Wifi
- Ống kính 18-135mm F/3.5-5.6
- Các phụ kiện đi kèm: Túi, Thẻ nhớ, kính lọc UV, Pin và sạc Pin, chân Mono</t>
  </si>
  <si>
    <t>Thông số tương đương cao hơn:
- Cảm biến: Full-Frame
- Dải ISO: 100 - 25600 (mở rộng: 50 - 25600)
- Độ phân giải: 24.3MP
- Kết nối không dây: WiFi
- Màn hình LCD 3.0
- Quay video: Full/60p
- Tốc độ chụp liên tiếp: 5 fps/s
- Ống kính 18-135mm f/3.5 -5.6</t>
  </si>
  <si>
    <t>Bảng điều khiển từ xa  &gt;= 32 buttons (Remote control Panel):
- Bộ điều khiển chuyển mạch ma trận phù hợp hoàn toàn với bộ Router ở phần trên
- Ethernet connectivity
- Full function, programmable control panel
- Kích thước chuẩn Rackmount công nghiệp 19” 
- Điều khiển tương thích router hệ thống</t>
  </si>
  <si>
    <t>Bộ xử lý Multiviewer - tối hiểu 3 đầu ra và 16 đầu vào
Tích hợp trong Router trung tâm:.
- Hoàn toàn tương thích với hệ thống Router trung tâm ở phần trên.
- Hỗ trợ đầu vào tín hiệu 3 Gb/s/ HD/ SD
- Đầu ra  &gt;=3xHDSDI
- Configuration software</t>
  </si>
  <si>
    <t>- Video Input: HDMI with embedded audio, up to 8-Channels
- Video Output 3G-SDI with embedded audio
- Audio Input 2-Channel RCA style analog audio (-10dBu nominal)
- Audio Output SDI embedded audio
- Video I/O: HD-SD</t>
  </si>
  <si>
    <t>-16 input HDMI 1.4 multiviewer with advanced on-screen display (OSD),  (1080i/P, 720P, 576i, 480i, 50/59.95/60Hz), LPCM 4 channel audio
- 1 x HDMI 2.0 output, 1 x 12G SDI output, 1 x 3G SDI output.
- Borders, 2 x labels per window, standalone labels, tally LED, audio meters, safe area markers, alarm and temperature tags, analog and digital clocks, logos
- 1 x 12G-SDI and 1 x 3G-SDI output
- Max Resolution 3840x2160P@60Hz</t>
  </si>
  <si>
    <t>Bộ up/down/cross converter, frame sync:
- Bộ chuyển đổi đa định dạng, Frame sync. dạng stand-alone, do nhà sản xuất có tên tuổi trong lĩnh vực phát thanh truyền hình sản xuất, đã được sử dụng nhiều trong các đơn vị truyền hình.
- Đầy đủ kết nối vào/ra: Composite, Component, &gt;=2 đường vào/ra 3G/HD/SD-SDI tự động nhận biết tín hiệu, &gt;=8 kênh Analog Audio, &gt;=16 kênh audio AES, &gt;=16 kênh audio embedded,
- Là bộ chuyển đổi đa định dạng, frame sync/delay, proc amp  - Hỗ trợ chuyển đổi tín hiệu đầu vào và đầu ra thông minh 
- Tính năng chuyển đổi 2 đầu vào sang 2 đầu ra 
- Màn hình  phía trước mặt máy, truy cập đến tất cả các chức năng của Menu bằng phím Knob
- Cổng Ethernet 10/100 Mbps cho điều khiển/ kiểm soát - hỗ trợ SNMP, built-in web UI</t>
  </si>
  <si>
    <t>Bộ thu vệ tinh chuyên dụng HD + Anten chảo thu băng C, KU:
Hỗ trợ giải mã từ vệ tinh, đầu ra tín hiệu SD/HD-SDI
- Bộ giải mã TS với bốn khe cắm DVB-CI tích hợp
- Hỗ trợ MPEG-2 4:2:0
- Một/Hai kênh giải mã trên khung 1U
- Bốn cặp giải mã âm thanh nổi
- Đầu ra HD-SDI, SD-SDI, HDMI và analog video
- Giao diện đồ họa người dùng cung cấp khả năng quản lý kéo và thả dễ dàng</t>
  </si>
  <si>
    <t xml:space="preserve">Card giao tiếp kết nối qua mạng IP
- Phù hợp với hệ thống tổng đài liên lạc nội bộ ở trên; 
- Card giao tiếp kết nối qua mạng IP hỗ trợ tối thiểu 32 thiết bị liên lạc nội bộ.
- Hỗ trợ kết nối tới các IP panel giao tiếp nội bộ,  Desktop Client
- Hỗ trợ kết nối tới các thiết bị chuyển đổi IP
- Cổng kết nối: 2x 100/1000BASE-T Ethernet; 2x SFP fiber
- G.722 CODEC tốc độ lấy mẫu 16khHz; 
- Mạng tương thích: LAN, WAN, VPN; 
- Định địa chỉ IP: Static và DHCP </t>
  </si>
  <si>
    <t>- Hỗ trợ đầu vào video SDI từ 1,5G đến 3G (1080p)
- Hỗ trợ  HDR và ​​WCG ở đầu ra HDMI
- Tự động phát hiện dải màu tín hiệu đầu vào thông qua thông tin VPID
- Hỗ trợ 3G SDI (A/B)
- Tự động phát hiện định dạng và tiêu chuẩn đầu vào
- Tùy chọn đầu vào và đầu ra sợi quang
- Đầu ra video HDMI với âm thanh nhúng
- Đầu ra âm thanh analog và AES
- Mã thời gian có thể lựa chọn và ghi vào metadata
- CEA 708 Ghi phụ đề chi tiết
- Đo mức âm thanh 16 kênh trên màn hình</t>
  </si>
  <si>
    <t>Tương thích với hệ thống
- 3Gbit SDI Optical Transceiver</t>
  </si>
  <si>
    <t>Simultaneous embedding and de-embedding
- 3G SDI Level A and Level B support
- SDI video formats up to 3Gbit (1080p60)
- 4 x Analog audio inputs / outputs with selectable audio groups
- Optional Fiber I/O
- Integrated 1 kHz test tone generator
- Bidirectional audio transport mode possible
- Auto black if no video present
- Selectable SDTV 24 bit mode
- Video and Audio present LED indicators yelloGUI compatible to access additional internal settings</t>
  </si>
  <si>
    <t xml:space="preserve">- 4K 12G-SDI NDI Encoder/Decoder
- SUPPORTED VIDEO FORMAT: UHD 3840x2160
- VIDEO I/O CONNECTIVITY: HDMI 2.0 Output, 12G SDI Input, 12G SDI Output
- AUDIO INPUT: SDI 2Ch, 48kHz, 
-AUDIO OUTPUT: SDI 2Ch, 48kHz.
- Integrated 4-line OLED Status Display	
- Onboard Bi-color Tally indicator
- Ethernet RJ45 1000baseT w/integrated PoE (Power over Ethernet)Open SFP+ Cage (10gb SFP+ Adapters sold separately)	</t>
  </si>
  <si>
    <t>Bộ giải mã tín hiệu NDI
- PLAY supports all the new NDI® 5 functions including high bandwidth NDI, NDI® HX2 and HX3. Learn more about all the amazing features of NDI 5 here.
- Receive NDI® in resolutions all the way up to UHD60p*
- RESOLUTIONS AND FRAME RATES*UHD 2160p
- VIDEO FORMAT SUPPORT NDI® – 1080p60 in i-frame, low latency.
- VIDEO I/O CONNECTIVITY 1x HDMI 2.0
- Ethernet RJ45 1000baseT</t>
  </si>
  <si>
    <t>Switch mạng hệ thống
48x25GbE SFP28, 6x100GbE QSFP28, bao gồm:
- Số cổng:  ≥ 48x25GbE SFP28, 6x100GbE QSFP28
- Băng thông chuyển mạch tổng: ≥ 3.6 Tbps
- Tốc độ chuyển gói: ≥1.000 Mpps
- CPU:  ≥ 6 Cores
- Bộ nhớ hệ thống:  ≥ 16 GB
- Ổ SSD ≥128 GB
- Bộ nhớ đệm:  ≥ 32 MB
- Số VLANs: 4096
- Nguồn dự phòng 1+1</t>
  </si>
  <si>
    <t>Module quang 25Gbps Transceiver (100m) kết nối máy chủ, lưu trữ:
- Khoảng cách truyền tối đa 100m
-  Bước sóng 850nm</t>
  </si>
  <si>
    <t>Thiết bị chuyển mạch 1/10GbE có cấu hình tối thiểu như sau:
- Khả năng chuyển mạch: 128 Gbps;
- Thông lượng xử lý (Packer Per Second): ≥ 154,8 Mpps;
- Khả năng lưu trữ Mac Address: 16 K;
- Số lượng VLAN hỗ trợ: 4 K;
- DRAM: 512 MB;
- FLASH: 64 MB;
- Số lượng cổng, giao diện kết nối: 24x GE RJ45 and 4x 10GE SFP+;
- Cổng cấp nguồn qua Ethernet (PoE) Power over Ethernet (PoE) Ports.
+ Tính năng:
- Giải pháp hỗ trợ giao thức định tuyến Static; và OSPF v2 
- Hỗ trợ gom nhiều switch lại với nhau, cho phép quản lý 1 nhóm switch như 1 switch 
- Hỗ trợ Access List
- Hỗ trợ tính năng QoS
- Có khả năng quản lý bởi thiết bị quản trị tập trung</t>
  </si>
  <si>
    <t>Hệ thống thư viện tủ băng từ LTO 9 lưu trữ offline dài hạn có ro-bot điều khiển, với 2 đầu đọc ghi LTO 9 FC, bao gồm 30 băng LTO 9 lắp sẵn. 
Cấu hình như sau:
-1 x Module Base: mô-đun cơ sở có sẵn 6 khe cắm đầu đọc ghi băng từ (LTO tape drive) và 80 khe cắm băng LTO. Hệ thống LTO có thể mở rộng lên tới 42 khe cắm đầu đọc ghi băng từ (LTO tape drive) và lên tới 560 khe cắm băng LTO
- 2 x Yêu cầu nguồn điện: 100 – 240 VAC
- 2 x Đầu đọc ghi LTO: LTO9 tape drives với giao diện FC  được cung cấp đồng bộ
- tối thiểu 5 x Băng lau đầu từ có dán nhãn
- tối thiểu 30 x Băng LTO 9 có dán nhãn</t>
  </si>
  <si>
    <t>Phần Mềm Quản Lý Tài Nguyên
Yêu cầu phần mềm bản quyền vĩnh viễn và hỗ trợ kỹ thuật tối thiểu 12 tháng
- Đảm bảo hỗ trợ 24/7/365 (gồm cả hỗ trợ trực tuyến, qua điện thoại) với các yêu cầu xử lý về phần mềm của hệ thống.
- Hỗ trợ qua Remote để truy cập vào hệ thống kiểm tra, giải đáp các vấn đề liên quan đến hệ thống và hỗ trợ xử lý các sự cố.</t>
  </si>
  <si>
    <t>Giấy phép Phần mềm quản lý tài khoản người dùng
- Có khả năng tích hợp với hệ thống quản lý người dùng tập trung như Active Directory để tiện cho người sử dụng
 - Tính bảo mật: Thực hiện việc truy cập 02 bước và quản lý người dùng theo IP truy cập hệ thống.
 - Quản lý người dùng theo phòng ban, nhóm người dùng</t>
  </si>
  <si>
    <t>Phần mềm lõi quy trình công việc
Giấy phép phần mềm quản trị quy trình tác nghiệp Workflow trong hệ thống
- Phần mềm workflow thực hiện mô hình hoá toàn bộ quy trình làm việc.
- Cán bộ quản trị có thể tự tạo và kích hoạt quy trình xử lý mà không cần nhà cung cấp chỉnh sửa phần mềm để đáp ứng yêu cầu.
- Workflow được sử dụng với các modul phần mềm quản lý và các phần mềm chạy ngầm.
- Cho phép cập nhật hiển thị trạng thái tiến trình công việc theo thời gian thực. 
- Không giới hạn số lượng Workflow được thiết lập trong hệ thống.</t>
  </si>
  <si>
    <t xml:space="preserve">Giấy phép phần mềm Core quản lý media MAM
- Quản lý media sản phẩm hoàn chỉnh, đảm bảo việc tổ chức lưu trữ và tìm kiếm nhanh chóng các tài nguyên media.
- Cung cấp tính năng quản lý, quản trị người dùng, phân nhóm người dùng hệ thống MAM. 
- Cung cấp tính năng tùy biến các trường thông tin được lưu trữ cho các chương trình trong hệ thống MAM 
- Cung cấp tính năng quản lý, quản trị các dịch vụ của hệ thống MAM cài đặt trên các máy chủ trong hệ thống. 
- Cung cấp tính năng quản lý các khối lưu trữ tư liệu trong hệ thống MAM (bộ lưu trữ online, nearline…)..
- Cung cấp tính năng quản lý tư liệu và metadata của các tư liệu trong hệ thống MAM. 
- Cung cấp tính năng quản lý các loại tư liệu được quản trị trong hệ thống MAM (video, audio, hình ảnh, text khác…). 
- Có khả năng nâng cấp tùy theo quy mô hệ thống một cách dễ dàng 
</t>
  </si>
  <si>
    <t xml:space="preserve">Sản phẩm có cấu hình tương đương hoặc cao hơn:
- Khung Frame có khả năng chứa ≥ 16 module (bao gồm: khối điều khiển chính, khối nguồn, phần mềm hiển thị):
- Module điều khiển thiết bị Playback
- Module đầu vào EQ 
- Module USB In/Out EQ
-Module đầu vào DIG (Mic/AES-3 and s/p-dif) 
-Telco module (interface for external telephone hybrids) Power Supply Unit </t>
  </si>
  <si>
    <t>Tương thích với toàn hệ thống
Tương đương hoặc hơn:
- Độ nhạy đường vào: (-10dBV INPUT) 92dB / 1m.
- Đáp ứng tần số (± 3dB): 49 Hz – 20 kHz
- Loại đầu vào: Cân bằng XLR và 1/4″ TRS
- Có núm điểu chỉnh âm lượng.
- Công suất LF 45w; HF 35w</t>
  </si>
  <si>
    <t>Thiết bị phân chia tai nghe:
- Đầu vào 2XLR Balance; Đầu ra 6 x 6.35 mm 
- Có núm điều chỉnh âm lượng cho từng đầu ra
- Có khả năng sử dụng cùng lúc ít nhất 6 headphone</t>
  </si>
  <si>
    <t>Bộ đèn báo hiệu phòng thu với chữ "ON AIR":
- Điều khiển hiển thị được kết nối trực tiếp với bàn trộn Audio
- Tương thích với bàn trộn âm thanh sử dụng Onair</t>
  </si>
  <si>
    <t>Bộ đèn báo hiệu phòng thu với chữ "RECORD":
- Điều khiển hiển thị được kết nối trực tiếp với bàn trộn Audio
- Tương thích với bàn trộn âm thanh sử dụng Onair</t>
  </si>
  <si>
    <t>Bộ máy tính Workstation nguyên chiếc ghi chương trình cài đặt phần mềm thu âm bản quyền, phần mềm quét virus bản quyền,  màn hình, card mạng quang kép và modul quang, phụ kiện</t>
  </si>
  <si>
    <t>Máy tính Workstation nguyên chiếc ghi chương trình</t>
  </si>
  <si>
    <t>Máy trạm đồng bộ nguyên chiếc dựng Audio có cấu hình tối thiểu hoặc cao hơn:
- CPU: Intel Xeon 12 cores; 3.0 GHz
- RAM: 64GB
- Graphics Card: NVIDIA® T1000 (4 GB GDDR6 dedicated)
- Ổ cứng OS: 512GB  SSD
- Ổ cứng lưu trữ: 2TB 7200RPM SATA 3.5in 
- Optical Device : 9.5mm DVD-Writer 1st ODD
- LAN: 10GbE SFP+
- Windows 11 Pro for Workstations
- Keyboard, Mouse</t>
  </si>
  <si>
    <t>Bộ máy tính Workstation nguyên chiếc đọc chương trình cài đặt phần mềm dựng audio bản quyền, phần mềm quét virus bản quyền,  màn hình, card mạng quang kép và modul quang, phụ kiện</t>
  </si>
  <si>
    <t>Phần mềm dựng chuyên dụng cho phát thanh</t>
  </si>
  <si>
    <t>Cấu hình tương đương hoặc cao hơn
- Kích thước: 1 RU
- 32 đường vào x 32 đường ra
- Patchbay kèm đủ patch cords</t>
  </si>
  <si>
    <t>Máy tính nguyên chiếc có cấu hình tương đương hoặc cao hơn:
- Chíp xử lý: Intel Core i9-12900 processor (30MB Cache, 16 Core , 2.4GHz to 5.1GHz 
- Bộ nhớ Ram: 16GB( 2x8GB) DDR5
- Ổ đĩa cứng: SSD 512Gb
- Card đồ họa: Nvidia T1000  4GB, 4mDP to DP adapter 
- Windows 11</t>
  </si>
  <si>
    <t>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 Số lượng tương ứng với màn LED</t>
  </si>
  <si>
    <t>Máy tính điều khiển nguyên chiếc có cấu hình tối thiểu hoặc cao hơn:
- CPU: Intel Core i7 - 12700
- Ram: 8GB DDR4
- Ổ cứng: 512GB SSD
- HDD 2TB SATA  7200rpm
- Phụ kiện: Phím + chuột
- OS: Windows 11 Home SL</t>
  </si>
  <si>
    <t>Nhiệt độ màu: 5600K, ánh sáng trắng
- Công suất: &gt;=150W
- DMX 512: Hỗ trợ 2 cổng In và Out với 512 kênh
- Phụ kiện lắp đặt: tay teo, dàn đỡ, cáp điện, tủ điện….</t>
  </si>
  <si>
    <t>Máy trạm nguyên chiếc cấu hình cao cho cài đặt phần mềm thu âm:
Cấu hình tương đương hoặc cao hơn:
- CPU: Intel Xeon W5-3423, 12 cores; 3GHz
- RAM: 16GB (2x8GB) DDR5-4800 ECC SDRAM
- Graphics Card: NVIDIA® T1000 (4 GB GDDR6 dedicated)
- Ổ cứng OS: 512GB  SSD
- Ổ cứng lưu trữ: 2TB 7200RPM SATA 3.5in 
- Optical Device : 9.5mm DVD-Writer 1st ODD
- Windows 11 Pro for Workstations
- Keyboard, Mouse</t>
  </si>
  <si>
    <t>Bàn trộn âm thanh kỹ thuật số - 48 channel:
+ Kết nối đầu vào, đầu ra:
- 32 đầu vào MIC
- 8 đầu vào line
- 12 đầu ra line analog XLR
- Mic Input to Line Output: 20 Hz to 20 kHz
+ Tần số lấy mẫu: 48kHz
+ Convertor Resolution: 24 bit
- Phantom Power  +48 V</t>
  </si>
  <si>
    <t>Bộ lọc Equalizer Dual 31-Band:
- Cổng kết nối vào/ra: 1/4” TRS,  XLR
-  Băng tần: 20Hz - 20kHz, +/-0,5dB
- Mức đầu vào tối đa: Trong khoảng từ 18dBm đến 22dBm
- Mức đầu ra tối đa: Tong khoảng từ 18dBm đến 22dBm
- Tương thích với hệ thống</t>
  </si>
  <si>
    <t>Micro thu âm cho hát bè, hợp xướng hoặc nhạc cụ:
- Dải tần số âm thanh: 50 - 20000 Hz
- Trở kháng điện: 200 Ohms
- Trở kháng tải đề xuất: 2000 Ohms
- Định hướng: Cardioid, Hypercardioid
- Có cấp nguồn DC
- Kết nối Audio: Balanced XLR
- Kiểu: XLR 3-pin
- Tương đương hoặc hơn
- Signal-to-Noise 73dB</t>
  </si>
  <si>
    <t>Máy Workstation nguyên chiếc cho ghi dựng &amp; lồng tiếng đa kênh Multitrack:
Cấu hình tương đương hoặc cao hơn:
- CPU: Intel Xeon 16 cores; 3GHz
- RAM: 16GB (2x8GB)
- Graphics Card: NVIDIA® T1000 (4 GB GDDR6 dedicated)
- Ổ cứng cho Win: 512GB  SSD
- Ổ cứng lưu trữ: 4TB 7200RPM SATA 3.5in 
- Optical Device : 9.5mm DVD-Writer 1st ODD
- Windows 11 Pro for Workstations
- Keyboard, Mouse</t>
  </si>
  <si>
    <t>Màn hình 27inch:</t>
  </si>
  <si>
    <t>Phần mềm dựng lồng tiếng Multitrack:</t>
  </si>
  <si>
    <t>Đáp ứng cao hơn hoặc tối thiểu bằng:
Phần cứng giao tiếp I/O Multitrack:
- Cho phép giao tiếp và gửi nhận lên tới 34 vào và 60 ra qua đường mạng.
- Cổng Dante etherCON Chính &amp; Phụ</t>
  </si>
  <si>
    <t>Phần cứng giao tiếp I/O Multitrack:</t>
  </si>
  <si>
    <t>Card audio kết nối mixer và máy trạm:
- Kết nối máy tính: Thunderbolt 3
- Yếu tố hình thức: Rackmount
- Đầu vào/đầu ra đồng thời: 16 x 22
- Độ phân giải A/D: 24-bit/192kHz
- Đầu vào analog: 8
- Có đầu vào số</t>
  </si>
  <si>
    <t>- 19”/12U</t>
  </si>
  <si>
    <t>Bộ máy Workstation thu dựng phát thanh:
Cấu hình tương đương hoặc cao hơn:
- CPU: Intel Xeon 16 cores; 3GHz
- RAM: 64GB DDR5-4800 ECC SDRAM
- Graphics Card: NVIDIA® T1000 (4 GB GDDR6 dedicated)
- Ổ cứng OS: 512GB  SSD
- Ổ cứng lưu trữ: 2TB 7200RPM SATA 3.5in 
- Optical Device : 9.5mm DVD-Writer 1st ODD
- Windows 11 Pro for Workstations
- Keyboard, Mouse</t>
  </si>
  <si>
    <t>- Kích cỡ màn hình:  27 inch
- Tỷ lệ khung hình: 16:9
- Độ phân giải: tối thiểu 1920x1080
- Cổng kết nối: Display port, HDMI</t>
  </si>
  <si>
    <t>Cấu hình cao hơn hoặc tương đương
Tương thích hệ thống
- Hỗ trợ tối thiểu 32kHz, 44.1kHz, 48kHz, 88.2kHz, 96kHz
- Hỗ trợ xử lý: 	24 bits
- Dải động: &gt;100dB typical 
- Giao điện hỗ trợ: Tối thiểu 2 đường line analogue stereo cân bằng.
- Trở kháng vào: 20kΩ (balanced line), 2.5kΩ (microphone)
- Trở kháng ra: 120Ω (balanced)
- Có điều chỉnh gain
- Tần số đáp ứng: đầu vào 20Hz to 20kHz</t>
  </si>
  <si>
    <t>Bộ máy tính Laptop workstation chuyên dùng có cài đặt phần mềm dựng &amp; biên tập âm thanh có bản quyền, Headphone, phụ kiện</t>
  </si>
  <si>
    <t>Bộ Switch lõi có cấu hình tối thiểu hoặc cao hơn 24 Ethernet 10/100/1000 ports and 2 * 10G SFP+ uplink interfaces, mỗi bộ bao gồm:
- Dịch vụ hỗ trợ kỹ thuật
- Cổng kết nối:
+ 24 x 10/100/1000BASE-T ports;
+ 2 x 10G SFP+ ports;
- 2 x Module quang SFP 10Gb
- Các tính năng lớp 2 toàn diện
- DRAM: 4GB
- Flash: 2GB   
- Forwarding rate: 68,4 Mpps</t>
  </si>
  <si>
    <t>Bảng 4 cửa:
- Phạm vi tần số 0 - 1000 MHz
- Trở kháng 50 Ohm
- VSWR &lt; 1.04
- Độ cách ly giữa các cửa ≥ 70 dB
- Connector đầu vào/ra 1 5/8” unflange
- Phù hợp với hệ thống máy phát</t>
  </si>
  <si>
    <t>Tải giả 5 KW:
- CW power Rating  5000W
- Phạm vi tần số DC – 806MHz</t>
  </si>
  <si>
    <t>- Ổn áp 3 pha 20KVA:
- Công suất ≥ 20kVA
- Điện áp vào 260V~430V
- Điện áp ra 380V ± 2 ~ 3%
- Tần số 49 ~ 62Hz</t>
  </si>
  <si>
    <t>Hệ thống chống sét, bao gồm:
- Cắt lọc xung quá áp đột biến đa cấp nguồn AC 3 pha 125A Type 1+2
- Điện áp Un 230V, Uc 280V, TOV 440V, Up 1,3kV
- Cắt xung sơ cấp (L-N) 15kA (10/350µs), 140kA (8/20µs)
- Cắt xung N-G: 50kA (10/350µs), 150kA (8/20µs)
- Mạch lọc phối hợp cuộn cảm L (15μH) và tụ điện C (400nF)
- Bảo vệ đa hướng L-N, L-G, N-G
- Cảnh báo tình trạng hoạt động: đèn Led ngoài và tín hiệu màu trên module 
- Đấu nối tiếp với mạng điện, tải tối đa 125A/pha
- Tủ kim loại sơn tĩnh điện cao cấp</t>
  </si>
  <si>
    <t>Đầu thu vệ tinh phát thanh chuyên dụng:
- Đầu vào RF:
+ Băng tần KU/ C/ DVB-S2
- Đầu ra: Audio output
- Analogue Audio Output XLR
- Digital Output AES 3/EBU, XLR</t>
  </si>
  <si>
    <t>Bộ monitor hiển thị mức Audio chuyên dụng -Digital 2/4 Channel Audio Monitor:
Đầu vào 2 Analog (XLR, Male)
- 2 AES/EBU (BNC, Female)
- Đầu ra 2 balanced analog output of selected input (XLR, male)</t>
  </si>
  <si>
    <t>Hệ thống điều hòa làm mát phòng tăng cường máy phát sóng, kèm phụ kiện lắp đặt:
Loại điều hòa Điều hòa dạng tủ đứng, một chiều lạnh.
- Công suất lạnh (BTU) ≥ 41.000 BTU
- Nguồn điện  3 pha, 380 V đến 415V, 50Hz  kèm phụ kiện lắp đặt Bao gồm ống đồng, bảo ôn, dây nguồn,…đảm bảo đầy đủ số lượng để lắp đặt hoàn thiện hệ thống điều hòa</t>
  </si>
  <si>
    <t>Card thu tín hiệu :
- Sử dụng 18 bit mã hóa xử lý
- Số điểm ảnh có thể quản lý trên mỗi card: 512*512 pixels. Điện áp hoạt động: 5V
(Số lượng tương ứng với màn LED)</t>
  </si>
  <si>
    <t>Bộ truyền dẫn âm thanh qua quang, tương đương hoặc hơn:
Bộ phát quang:
- Inputs: 75 Ω BNC Analogue audio, balanced 3 pin.
- Outputs: Fibre optic digital SC/PC 75 Ω BNC.
- Chuẩn rack mout
Bộ thu quang:
- Inputs: fibre optic digital SC/PC
- Outputs: 75 Ω BNC Analogue audio, balanced 3 pin.
- Chuẩn rack mount
+ Module Optical Thu phát SFP tương ứng:
- Hỗ trợ truyền dẫn ≥ 10Km</t>
  </si>
  <si>
    <t>- Biến áp cách ly khô 3 pha 50Hz, 630kVA:
- Điện áp vào/ra: từ 380V đến 400V 
- Tần số: 50Hz
- Dây cuốn: đồng bọc cách điện
- Phù hợp với hệ thống điện lưới theo tiêu chuẩn Việt Nam</t>
  </si>
  <si>
    <t>Phần cứng tích hợp (Máy trạm Workstation chuyên dùng cho cài đặt phần mềm trường quay ảo)</t>
  </si>
  <si>
    <t>Bàn điều khiển kỹ thuật số DMX 512 kèm cáp điều khiển đồng bộ</t>
  </si>
  <si>
    <t>Bàn trộn Video Switcher:
Khả năng hỗ trợ tối thiểu sau:
- Đa định dạng vào và ra SD, HD (1080i/720p/1080p) khả năng mở rộng bằng option nếu cần cho 4K(UHD)
- Hỗ trợ tối thiểu 18 đầu vào 11 đầu ra cho định dạng tiêu chuẩn HD 1080i
- Xử lý tín hiệu 10bit 4:2:2
- Frame sync: Tất cả các đầu vào
- Tối thiểu hỗ trợ 2ME và khả năng mở rộng 4ME
- M/E transition: CUT, MIX, WIPE
- Keyer: Luminance key, Bus key, Chromakey, Box mask, Pattern mask, EDGE;
- Tín hiệu Multiview tích hợp có thể tùy chỉnh ra 02 đường khác nhau; Khả năng hiển thị: Title, tally, audio level meter; Clock
- 02 nguồn chạy dự phòng
- Khả năng kết nối với lưu trữ ngoài
Các thiết bị phụ trợ tương thích với toàn hệ thống</t>
  </si>
  <si>
    <t>- Hỗ trợ tối thiểu 12 phím bấm lựa chọn nguồn vào, 01 lớp ME
- Kết nối cổng LAN
- 02 nguồn chạy dự phòng
- Tương thích với bộ xử lý tín hiệu trên</t>
  </si>
  <si>
    <t>- Có chức năng điều khiển ánh sáng qua chuẩn DMX 512
- Số kênh 48
- Tối thiểu 4 pages of scenemaster
- DMX Output: 3 pin female XLR
- Standard ≥ 1152 outputs
- Cáp điều khiển đồng bộ
- Tương thích với toàn hệ thống</t>
  </si>
  <si>
    <t>- Có chức năng điều khiển ánh sáng qua chuẩn DMX 512
- Số kênh 48
- Tối thiểu 4 pages of scenemaster
- DMX Output: 3 pin female XLR
- Standard ≥ 1152 outputs
- kèm cáp điều khiển đồng bộ
- Tương thích với toàn hệ thống</t>
  </si>
  <si>
    <t>Bộ máy tính chuyên dùng có cài đặt phần mềm phim trường ảo, có 50 thiết kế đồ họa cho trường ảo đầy đủ có bản quyền, màn hình, card mạng quang kép, modul quang, cài đặt phần mềm quét virus có bản quyền, phụ kiện</t>
  </si>
  <si>
    <r>
      <t xml:space="preserve">Màn hình </t>
    </r>
    <r>
      <rPr>
        <sz val="12"/>
        <rFont val="Times New Roman"/>
        <family val="1"/>
        <charset val="163"/>
      </rPr>
      <t xml:space="preserve">LED </t>
    </r>
    <r>
      <rPr>
        <sz val="12"/>
        <rFont val="Times New Roman"/>
        <family val="1"/>
      </rPr>
      <t xml:space="preserve">làm Background cho Phim trường S8 (01 màn LED chính kích thước </t>
    </r>
    <r>
      <rPr>
        <sz val="12"/>
        <rFont val="Calibri"/>
        <family val="2"/>
        <charset val="163"/>
      </rPr>
      <t>≥</t>
    </r>
    <r>
      <rPr>
        <sz val="12"/>
        <rFont val="Times New Roman"/>
        <family val="1"/>
      </rPr>
      <t xml:space="preserve">5440 * 3200 , 4 màn LED cánh, mỗi màn kích thước </t>
    </r>
    <r>
      <rPr>
        <sz val="12"/>
        <rFont val="Calibri"/>
        <family val="2"/>
        <charset val="163"/>
      </rPr>
      <t>≥</t>
    </r>
    <r>
      <rPr>
        <sz val="12"/>
        <rFont val="Times New Roman"/>
        <family val="1"/>
      </rPr>
      <t>1600 * 3200, các Module Led, nguồn cho màn LED, Card xử lý tương thích, 3 Bộ xử lý hình ảnh, phụ kiện)</t>
    </r>
  </si>
  <si>
    <t>3.3.1</t>
  </si>
  <si>
    <t>3.3.2</t>
  </si>
  <si>
    <t>3.3.3</t>
  </si>
  <si>
    <t>3.3.4</t>
  </si>
  <si>
    <t>3.3.5</t>
  </si>
  <si>
    <t>Tương đường hoặc hơn:
- Công suất 41W
- LF Driver 126mm (5")
- HF Driver 25mm (1")
- Độ nhạy đường vào: (-10dBV INPUT) 92dB / 1m.
+ Đáp ứng tần số (± 3dB): 49 Hz – 20 kHz
+ Maximum Peak SPL 108dB
 SN: 75dBA (A-Weighted)
- Có núm điểu chỉnh âm lượng.
- Kết nối đầu vào: 1 x XLR female, 1 x TRS female, balanced</t>
  </si>
  <si>
    <t>Bàn điều khiển kỹ thuật số DMX 512
- Có chức năng điều khiển ánh sáng qua chuẩn DMX 512
- Số kênh 48
- Tối thiểu 4 pages of scenemaster
- DMX Output: 3 pin female XLR
- Standard ≥ 1152 outputs
- Tương thích với toàn hệ thống</t>
  </si>
  <si>
    <t>Page 10 Mục 13.7 QĐ1590</t>
  </si>
  <si>
    <t>Page 47 QĐ1590</t>
  </si>
  <si>
    <t>Tương đương hoặc tốt hơn:
- Loại micro mu rùa
- Phân cực Half-cardioid 
- Tần số đáp ứng khoảng: 30 - 20,000 Hz
- Độ nhạy -34 dB (19.9 mV) re 1V at 1 Pa.
- Trở kháng 200 ohms
- Nguồn Phantom: 11-52V DC
- Kết nối XLR balanced</t>
  </si>
  <si>
    <t>Page 48 QĐ1590</t>
  </si>
  <si>
    <t>Page14 QĐ1590</t>
  </si>
  <si>
    <t>Tương thích với hệ thống trên</t>
  </si>
  <si>
    <t>Delay Audio</t>
  </si>
  <si>
    <t>Page 49 QĐ1590</t>
  </si>
  <si>
    <t>Page 19 QĐ1590</t>
  </si>
  <si>
    <t>7.16</t>
  </si>
  <si>
    <t>Bộ tracker (bao gồm phần cứng và phần mềm)</t>
  </si>
  <si>
    <t xml:space="preserve">Đèn chớp LED theo nhạc
Tương đương hoặc hơn:
- Source: ≥126W tổng LED màu
- Beam Angle: ≥18°
- Control Protocol: DMX
- Input Voltage: 100 to 240 VAC, 50/60 Hz </t>
  </si>
  <si>
    <t>Tủ điện cho hệ thống ánh sáng</t>
  </si>
  <si>
    <r>
      <rPr>
        <b/>
        <sz val="12"/>
        <rFont val="Times New Roman"/>
        <family val="1"/>
      </rPr>
      <t>Hệ thống thư viện tủ băng từ LTO 9 lưu trữ offline dài hạn có ro-bot điều khiển, với 2 đầu đọc ghi LTO 9 FC, bao gồm 30 băng LTO 9</t>
    </r>
  </si>
  <si>
    <r>
      <t xml:space="preserve">Màn hình LED Background cho Hội trường (các Module Led, nguồn cho màn LED, Card xử lý tương thích; Bộ xử lý hình ảnh, kích thước màn LED chính </t>
    </r>
    <r>
      <rPr>
        <sz val="12"/>
        <rFont val="Calibri"/>
        <family val="2"/>
        <charset val="163"/>
      </rPr>
      <t>≥</t>
    </r>
    <r>
      <rPr>
        <sz val="12"/>
        <rFont val="Times New Roman"/>
        <family val="1"/>
        <charset val="163"/>
      </rPr>
      <t xml:space="preserve"> 5440 * 3200, phụ kiện)</t>
    </r>
  </si>
  <si>
    <t>Audio Mixer 6 Input</t>
  </si>
  <si>
    <t>Số lượng</t>
  </si>
  <si>
    <t>Số trang</t>
  </si>
  <si>
    <t>Nội dung chỉnh sửa</t>
  </si>
  <si>
    <t>Theo định mức 1590</t>
  </si>
  <si>
    <t>1</t>
  </si>
  <si>
    <t>Bộ máy tính điều khiển chuyên dùng có cài đặt phần mềm quét virus bản quyền, màn hình, card mạng quang kép và modul quang, phụ kiện</t>
  </si>
  <si>
    <t>16</t>
  </si>
  <si>
    <t>Bộ máy tính chuyên dùng nguyên chiếc có cài đặt phần mềm điều khiển bản quyền, phần mềm quét virus bản quyền, màn hình, card mạng quang kép và modul quang, phụ kiện</t>
  </si>
  <si>
    <t>14</t>
  </si>
  <si>
    <t>15</t>
  </si>
  <si>
    <t>Bộ máy tính Server giải mã đầu cuối,  phần mềm quét virus bản quyền, màn hình, card mạng quang kép và modul quang</t>
  </si>
  <si>
    <t>47</t>
  </si>
  <si>
    <t>Sửa đơn vị tính</t>
  </si>
  <si>
    <t>48</t>
  </si>
  <si>
    <t>Bộ máy tính điều khiển chuyên dùng có cài đặt phần mềm quét virus bản quyền, màn hình, card mạng quang kép và modul quang</t>
  </si>
  <si>
    <t>Sửa tên</t>
  </si>
  <si>
    <t>17</t>
  </si>
  <si>
    <t>18</t>
  </si>
  <si>
    <t>Đèn LED chiếu phông</t>
  </si>
  <si>
    <t>11.9</t>
  </si>
  <si>
    <t>19</t>
  </si>
  <si>
    <t>Sửa tên và đơn vị tính</t>
  </si>
  <si>
    <t>12.1.1</t>
  </si>
  <si>
    <t>12.1.2</t>
  </si>
  <si>
    <t>12.1.3</t>
  </si>
  <si>
    <t>12.4</t>
  </si>
  <si>
    <t>12.5</t>
  </si>
  <si>
    <t>12.6</t>
  </si>
  <si>
    <t>12.7</t>
  </si>
  <si>
    <t>12.8</t>
  </si>
  <si>
    <t>4.14</t>
  </si>
  <si>
    <t>Rulo số 8 dùng để cuộn dây cáp quang 50 mét</t>
  </si>
  <si>
    <t>Bộ phát không dây âm thanh cho MC phim trường</t>
  </si>
  <si>
    <t>13.29</t>
  </si>
  <si>
    <t>13.30</t>
  </si>
  <si>
    <t>13.31</t>
  </si>
  <si>
    <t>14.13</t>
  </si>
  <si>
    <t>Hệ thống tiếp địa cho thiết bị</t>
  </si>
  <si>
    <t>Hệ thống chống sét</t>
  </si>
  <si>
    <t>Biến áp cách ly khô 3 pha 50Hz, 630kVA</t>
  </si>
  <si>
    <t>Bộ phát quang hỗ trợ HD/SD-SDI:
- Input serial data signal: 3G/HD/SD-SDI
- Input Impedance: 75 Ω.
- Input Return Loss: &gt; 15 dB
- Input Connector: BNC
- Output Connector: BNC
- Optical Output
- Chuẩn rack mount
Bộ thu quang hỗ trợ HD/SD-SDI:
- Output Impedance: 75 Ω.
- Output Return Loss: &gt; 15 dB 
- Output Connector: 2 x BNC
- Chuẩn rack mount
+ Module Optical Thu phát SFP tương ứng:
- Hỗ trợ truyền dẫn ≥ 10Km</t>
  </si>
  <si>
    <t>Page 46</t>
  </si>
  <si>
    <t>Hệ thống điều hòa làm mát phòng tăng cường máy phát sóng, kèm phụ kiện lắp đặt</t>
  </si>
  <si>
    <t>Bộ monitor hiển thị mức Audio chuyên dụng -Digital 2/4 Channel Audio Monitor</t>
  </si>
  <si>
    <t>Đầu thu vệ tinh phát thanh chuyên dụng</t>
  </si>
  <si>
    <t>Thiết bị lọc sét đường nguồn cho máy phát</t>
  </si>
  <si>
    <t>Ổn áp 3 pha 20KVA</t>
  </si>
  <si>
    <t>Bảng 4 cửa</t>
  </si>
  <si>
    <t>Bộ cộng FM 5KW</t>
  </si>
  <si>
    <t>SNMP cho điều khiển từ xa</t>
  </si>
  <si>
    <t>Khối khuếch đại công suất dự phòng nóng</t>
  </si>
  <si>
    <t xml:space="preserve"> Exciter tích hợp bộ điều khiển và màn hình cảm ứng</t>
  </si>
  <si>
    <t>Máy phát sóng FM công suất 5.000W làm mát bằng chất lỏng, dải tần từ 87,5-108MHz, bao gồm:</t>
  </si>
  <si>
    <t>Bộ máy chủ lưu trữ trung tâm chuyên dùng Online 96TB</t>
  </si>
  <si>
    <t xml:space="preserve">Bộ máy chủ chạy ứng dụng chuyên dùng </t>
  </si>
  <si>
    <t>Bộ máy chủ Worker node chuyên dùng</t>
  </si>
  <si>
    <t xml:space="preserve">Bộ máy chủ Database chuyên dùng </t>
  </si>
  <si>
    <t xml:space="preserve">Bộ máy chủ chuyên dùng có cài đặt phần mềm quét virus hệ thống máy trạm, server sản xuất phát thanh </t>
  </si>
  <si>
    <t>Card xử lý âm thanh vào ra chuyên dùng kèm theo cáp kết nối vào/ra chuyên dùng</t>
  </si>
  <si>
    <t>Loa kiểm âm</t>
  </si>
  <si>
    <t>Router Audio 16 input/ 4 output</t>
  </si>
  <si>
    <t>Máy ghi âm kỹ thuật số chuyên dụng cho phóng viên kèm lọc gió</t>
  </si>
  <si>
    <t>Loa kiểm tra chuyên dụng</t>
  </si>
  <si>
    <t>- Tương thích, phù hợp với dây cáp trong hệ thống</t>
  </si>
  <si>
    <t>Rulo cáp audio loại to kèm theo cáp</t>
  </si>
  <si>
    <t>Rulo cáp audio loại nhỏ kèm theo cáp</t>
  </si>
  <si>
    <t>Card audio kết nối mixer và máy trạm</t>
  </si>
  <si>
    <t>Card thu âm</t>
  </si>
  <si>
    <t>Tai nghe loại 02 tai hoạt động tương thích với hệ thống âm thanh</t>
  </si>
  <si>
    <t>Studio Boom Arm</t>
  </si>
  <si>
    <t>Đèn chiếu sáng LED Panel bảng</t>
  </si>
  <si>
    <t>Bộ truyền dẫn âm thanh qua quang bao gồm</t>
  </si>
  <si>
    <t>Card âm thanh chuyên dụng dùng thu/phát với âm thanh vào ra cân bằng Analog &amp; Digital</t>
  </si>
  <si>
    <t>Bộ cắt Micro</t>
  </si>
  <si>
    <t>Tay gắn Mic, loại gắn bàn</t>
  </si>
  <si>
    <t>Microphone thu âm cầm tay chất lượng cao, dẫn hướng Supper Cardioid</t>
  </si>
  <si>
    <t>Bộ đọc/ghi thẻ nhớ chuyên dụng</t>
  </si>
  <si>
    <t>Hệ thống Internal Firewall</t>
  </si>
  <si>
    <t>Hệ thống Internet Firewall</t>
  </si>
  <si>
    <t>Thiết bị thu phát sóng vô tuyến 8x8 indoor triradio 11ax Ap</t>
  </si>
  <si>
    <t>Cấu hình tối thiểu hoặc cao hơn:
- Số lượng radios: 2
- Tiêu chuẩn 802.11ax
- Ăng-ten 4x4 2.4Ghz và 4x4 5Ghz
- Số ngừoi dùng tối đa: 512
- Hỗ trợ 2 cổng LAN với ít nhất 1 cổng hỗ trợ multi-rate 100/1000/2500 Mbps và 1 cổng USB
- Hỗ trợ tích hợp sẵn BLE 
- Hỗ trợ quản lý qua nền tảng on-Premise hoặc Cloud.
- Hỗ trợ  Firewall, WPA3, WIPS</t>
  </si>
  <si>
    <t>Thiết bị thu phát sóng vô tuyến 4x4 MU-MIMO Access point</t>
  </si>
  <si>
    <t>- Khả năng chuyển mạch: 128 Gbps;
- Thông lượng xử lý (Packer Per Second): ≥154,8 Mpps;
- Khả năng lưu trữ Mac Address: 16 K;
- Số lượng VLAN hỗ trợ: 4 K;
- DRAM: 512 MB;
- FLASH: 64 MB;
- Số lượng cổng, giao diện kết nối: 24x GE RJ45 and 4x 10GE SFP+;
- Cổng cấp nguồn qua Ethernet (PoE) Power over Ethernet (PoE) Ports.
+ Tính năng:
- Giải pháp hỗ trợ giao thức định tuyến Static; và OSPF v2 
- Hỗ trợ gom nhiều switch lại với nhau, cho phép quản lý 1 nhóm switch như 1 switch 
- Hỗ trợ Access List
- Hỗ trợ tính năng QoS
- Có khả năng quản lý bởi thiết bị quản trị tập trung</t>
  </si>
  <si>
    <t>Thiết bị chuyển mạch 1/10GbE</t>
  </si>
  <si>
    <t>Bộ Nguồn dự phòng:  Nguồn cung cấp dự phòng 350WAC</t>
  </si>
  <si>
    <t>Bộ Nguồn chính: Nguồn cung cấp chính 350WAC</t>
  </si>
  <si>
    <t>Bộ Stacking Kit:Kit tsacking switch hỗ trợ băng thông 320Gbps</t>
  </si>
  <si>
    <t>Bộ thu vệ tinh chuyên dụng HD + Anten chảo thu băng C, KU</t>
  </si>
  <si>
    <t>Bộ Multiviewer 16 đầu vào, 3 đầu ra cho TKC (16x input; 3x HDMI and 3x HDSDI outputs) tích hợp trong router trung tâm</t>
  </si>
  <si>
    <r>
      <t xml:space="preserve">Màn hình chuyên dụng giám sát </t>
    </r>
    <r>
      <rPr>
        <sz val="12"/>
        <rFont val="Arial"/>
        <family val="2"/>
      </rPr>
      <t>≥</t>
    </r>
    <r>
      <rPr>
        <sz val="12"/>
        <rFont val="Times New Roman"/>
        <family val="1"/>
        <charset val="163"/>
      </rPr>
      <t xml:space="preserve"> 65'', full HD</t>
    </r>
  </si>
  <si>
    <t>Màn hình chuyên dụng giám sát tín hiệu cho Multiviewer của hệ thống và kiểm soát tín hiệu</t>
  </si>
  <si>
    <t>Loa kiểm thính chuyên dùng trong tổng khống chế loại digital speaker, có volume</t>
  </si>
  <si>
    <t>Bộ khuếch đại phân chia tín hiệu xung đồng bộ</t>
  </si>
  <si>
    <t>Bộ thiết bị thu GPS kèm antenna</t>
  </si>
  <si>
    <t>Frame 19"-5RU (đi kèm 2 nguồn 750W AC dự phòng nóng, board resource)</t>
  </si>
  <si>
    <t>Card xử lý tín hiệu Audio/Video Multicodecs HD</t>
  </si>
  <si>
    <t>Máy in màu LASER khổ A3:
- Tốc độ in A4: trắng đen 50 trang/phút , in màu 50 trang/phút;
- Tốc độ in A3: trắng đen 28 trang/phút , in màu 28 trang/phút;
- Cổng kết nối: 10/100 TX Ethernet, USB 2.0;
- Công nghệ in: LED;
- In đảo mặt tự động, in qua mạng, in từ USB.
- Các phụ kiện đi kèm.</t>
  </si>
  <si>
    <t>Máy in màu LASER khổ A3</t>
  </si>
  <si>
    <t>Micro định hướng + cần boom dài ≥ 3.0m</t>
  </si>
  <si>
    <t>Bộ máy ảnh chuyên dùng chuyên nghiệp 4K, độ phân giải 24.2 MP kèm các ống kính tương thích</t>
  </si>
  <si>
    <t>Bộ máy ảnh chuyên dùng 4K, độ phân giải 30MP kèm ống kính</t>
  </si>
  <si>
    <t>Bộ máy ảnh chất lượng cao 4K, độ phân giải 45MP và các loại ống kính tương thích đặc dụng</t>
  </si>
  <si>
    <t>Audio Mixer 12 inputs</t>
  </si>
  <si>
    <t>Bộ dựng lưu động cho phóng viên cấu hình cao HD/4K nhập khẩu nguyên chiếc bao gồm</t>
  </si>
  <si>
    <t>Chân máy quay kèm túi đựng</t>
  </si>
  <si>
    <t>Thẻ nhớ</t>
  </si>
  <si>
    <t>Tivi kiểm tra theo dõi video</t>
  </si>
  <si>
    <t>Micro thu nhạc cụ bộ gõ tần số trung</t>
  </si>
  <si>
    <t>Microphone dây định hướng cho MC</t>
  </si>
  <si>
    <t>Audio Mixer 16 Input</t>
  </si>
  <si>
    <t>Cấu hình cao hơn hoặc tương đương
- Hỗ trợ Analogue Sampling Rate tối thiểu 32kHz, 44.1kHz, 48kHz, 88.2kHz, 96kHz
- Hỗ trợ xử lý: 	24 bits
- Dải động: &gt;100dB typical 
- Giao điện hỗ trợ: Tối thiểu 2 đường line analogue stereo cân bằng.
- Trở kháng vào: 20kΩ (balanced line), 
- Có điều chỉnh gain
- Tần số đáp ứng: đầu vào 20Hz to 20kHz</t>
  </si>
  <si>
    <t>Tivi kiểm tra theo dõi Video</t>
  </si>
  <si>
    <t>26</t>
  </si>
  <si>
    <t>Thành Bộ</t>
  </si>
  <si>
    <t>Sửa ĐVT</t>
  </si>
  <si>
    <r>
      <t xml:space="preserve">Tủ rack chuyên dùng kèm </t>
    </r>
    <r>
      <rPr>
        <sz val="12"/>
        <color theme="1"/>
        <rFont val="Times New Roman"/>
        <family val="1"/>
      </rPr>
      <t>theo cáp Video, Audio, jack Video, jack Audio</t>
    </r>
    <r>
      <rPr>
        <sz val="12"/>
        <color rgb="FFFF0000"/>
        <rFont val="Times New Roman"/>
        <family val="1"/>
      </rPr>
      <t xml:space="preserve"> cho hệ thống</t>
    </r>
  </si>
  <si>
    <t>Bổ sung SL</t>
  </si>
  <si>
    <t>Chuyển vị trí phù hợp</t>
  </si>
  <si>
    <t>TTTT</t>
  </si>
  <si>
    <t>Sửa lại tên</t>
  </si>
  <si>
    <t>OK</t>
  </si>
  <si>
    <t xml:space="preserve">OK </t>
  </si>
  <si>
    <t>Đã đổi thứ tự số lượng-Số trang</t>
  </si>
  <si>
    <t>Tay treo đèn xếp + Móc treo</t>
  </si>
  <si>
    <t>Tay treo đèn Telescopic + Móc treo</t>
  </si>
  <si>
    <t>Bổ sung</t>
  </si>
  <si>
    <t>Sào điều khiển đèn</t>
  </si>
  <si>
    <t>Sửa tên + Số lượng</t>
  </si>
  <si>
    <t>Thanh ray trượt dài, ngắn, bánh xe đơn, bánh xe đôi, Bass giữ thanh ray</t>
  </si>
  <si>
    <t>Thanh ray trượt dài, ngắn, bánh xe đơn, bánh xe đôi, Bass giữ thanh ray
Phù hợp với hệ thống</t>
  </si>
  <si>
    <t>Điểu chỉnh 1 năm  đồng bộ Server</t>
  </si>
  <si>
    <t>Phầm mềm quét virus bản quyền tối thiểu 1 năm</t>
  </si>
  <si>
    <t>13.16</t>
  </si>
  <si>
    <t>13.17</t>
  </si>
  <si>
    <t>13.18</t>
  </si>
  <si>
    <t>13.23</t>
  </si>
  <si>
    <t>Kèm theo văn bản số 1519/BDD&amp;CN-KTTĐ ngày 10/10/2024 của Ban quản lý dự án đầu tư xây dựng các công trình dân dụng và công nghiệp tỉnh Quảng Ninh</t>
  </si>
  <si>
    <t>DANH MỤC HỆ THỐNG KHÁC</t>
  </si>
  <si>
    <t xml:space="preserve">DANH MỤC DECOR, TRANG ÂM, SÀN NÂNG CHO CÁC TRƯỜNG QUAY, PHÒNG THU VÀ CÁC PHÒNG CHUYÊN DÙNG </t>
  </si>
  <si>
    <t>Ghi chú</t>
  </si>
  <si>
    <t xml:space="preserve"> DANH MỤC HỆ THỐNG KHÁC </t>
  </si>
  <si>
    <t>PHỤ LỤC 1:</t>
  </si>
  <si>
    <t xml:space="preserve">DANH MỤC THIẾT BỊ - HẠNG MỤC STUDIO </t>
  </si>
  <si>
    <t>PHỤ LỤC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</si>
</sst>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43" formatCode="_-* #,##0.00_-;\-* #,##0.00_-;_-* &quot;-&quot;??_-;_-@_-"/>
    <numFmt numFmtId="164" formatCode="_(&quot;$&quot;* #,##0.00_);_(&quot;$&quot;* \(#,##0.00\);_(&quot;$&quot;* &quot;-&quot;??_);_(@_)"/>
    <numFmt numFmtId="165" formatCode="_(* #,##0.00_);_(* \(#,##0.00\);_(* &quot;-&quot;??_);_(@_)"/>
    <numFmt numFmtId="166" formatCode="00"/>
    <numFmt numFmtId="167" formatCode="0.0"/>
    <numFmt numFmtId="168" formatCode="_-* #,##0_-;\-* #,##0_-;_-* &quot;-&quot;??_-;_-@_-"/>
    <numFmt numFmtId="169" formatCode="_-&quot;₫&quot;* #,##0.00_-;\-&quot;₫&quot;* #,##0.00_-;_-&quot;₫&quot;* &quot;-&quot;??_-;_-@_-"/>
    <numFmt numFmtId="170" formatCode="_(* #,##0_);_(* \(#,##0\);_(* &quot;-&quot;??_);_(@_)"/>
    <numFmt numFmtId="171" formatCode="#,##0;[Red]#,##0"/>
    <numFmt numFmtId="172" formatCode="#,##0.0"/>
  </numFmts>
  <fonts count="51">
    <font>
      <sz val="11"/>
      <color theme="1"/>
      <name val="Calibri"/>
      <family val="2"/>
      <charset val="163"/>
      <scheme val="minor"/>
    </font>
    <font>
      <sz val="11"/>
      <color theme="1"/>
      <name val="Calibri"/>
      <family val="2"/>
      <charset val="163"/>
      <scheme val="minor"/>
    </font>
    <font>
      <sz val="10"/>
      <name val="Helv"/>
      <family val="2"/>
    </font>
    <font>
      <sz val="12"/>
      <name val=".VnArial"/>
      <family val="2"/>
    </font>
    <font>
      <sz val="10"/>
      <name val="Arial"/>
      <family val="2"/>
    </font>
    <font>
      <sz val="11"/>
      <color theme="1"/>
      <name val="Times New Roman"/>
      <family val="1"/>
    </font>
    <font>
      <sz val="11"/>
      <name val="Times New Roman"/>
      <family val="1"/>
    </font>
    <font>
      <sz val="12"/>
      <name val=".VnTime"/>
      <family val="2"/>
    </font>
    <font>
      <sz val="14"/>
      <color theme="1"/>
      <name val="Calibri"/>
      <family val="2"/>
      <scheme val="minor"/>
    </font>
    <font>
      <sz val="14"/>
      <color theme="1"/>
      <name val="Calibri"/>
      <family val="1"/>
      <scheme val="minor"/>
    </font>
    <font>
      <b/>
      <sz val="10"/>
      <name val="Times New Roman"/>
      <family val="1"/>
    </font>
    <font>
      <sz val="10"/>
      <color theme="1"/>
      <name val="Times New Roman"/>
      <family val="1"/>
    </font>
    <font>
      <sz val="11"/>
      <color theme="1"/>
      <name val="Calibri"/>
      <family val="2"/>
      <scheme val="minor"/>
    </font>
    <font>
      <sz val="12"/>
      <color theme="1"/>
      <name val="Times New Roman"/>
      <family val="1"/>
    </font>
    <font>
      <b/>
      <sz val="12"/>
      <color theme="1"/>
      <name val="Times New Roman"/>
      <family val="1"/>
    </font>
    <font>
      <b/>
      <u/>
      <sz val="12"/>
      <color theme="1"/>
      <name val="Times New Roman"/>
      <family val="1"/>
    </font>
    <font>
      <sz val="10"/>
      <color rgb="FF000000"/>
      <name val="Times New Roman"/>
      <family val="1"/>
    </font>
    <font>
      <b/>
      <sz val="10"/>
      <color theme="1"/>
      <name val="Times New Roman"/>
      <family val="1"/>
    </font>
    <font>
      <sz val="11"/>
      <name val="ＭＳ Ｐゴシック"/>
      <family val="2"/>
      <charset val="128"/>
    </font>
    <font>
      <sz val="12"/>
      <name val="VNI-Times"/>
    </font>
    <font>
      <b/>
      <sz val="12"/>
      <color rgb="FFFF0000"/>
      <name val="Times New Roman"/>
      <family val="1"/>
    </font>
    <font>
      <sz val="10"/>
      <color rgb="FF000000"/>
      <name val="Calibri"/>
      <family val="2"/>
      <scheme val="minor"/>
    </font>
    <font>
      <b/>
      <sz val="11"/>
      <color theme="1"/>
      <name val="Times New Roman"/>
      <family val="1"/>
    </font>
    <font>
      <b/>
      <sz val="12"/>
      <name val="Times New Roman"/>
      <family val="1"/>
    </font>
    <font>
      <sz val="12"/>
      <name val="Times New Roman"/>
      <family val="1"/>
    </font>
    <font>
      <b/>
      <sz val="12"/>
      <name val="Times New Roman"/>
      <family val="1"/>
      <charset val="163"/>
    </font>
    <font>
      <sz val="12"/>
      <name val="Times New Roman"/>
      <family val="1"/>
      <charset val="163"/>
    </font>
    <font>
      <sz val="12"/>
      <color rgb="FFFF0000"/>
      <name val="Times New Roman"/>
      <family val="1"/>
    </font>
    <font>
      <i/>
      <sz val="12"/>
      <color theme="1"/>
      <name val="Times New Roman"/>
      <family val="1"/>
    </font>
    <font>
      <sz val="12"/>
      <name val="Calibri"/>
      <family val="2"/>
      <scheme val="minor"/>
    </font>
    <font>
      <b/>
      <sz val="11"/>
      <name val="Times New Roman"/>
      <family val="1"/>
    </font>
    <font>
      <sz val="11"/>
      <color rgb="FFFF0000"/>
      <name val="Times New Roman"/>
      <family val="1"/>
    </font>
    <font>
      <b/>
      <sz val="11"/>
      <color rgb="FFFF0000"/>
      <name val="Times New Roman"/>
      <family val="1"/>
    </font>
    <font>
      <i/>
      <sz val="12"/>
      <name val="Times New Roman"/>
      <family val="1"/>
    </font>
    <font>
      <sz val="12"/>
      <color rgb="FF000000"/>
      <name val="Times New Roman"/>
      <family val="1"/>
    </font>
    <font>
      <b/>
      <sz val="12"/>
      <color rgb="FF000000"/>
      <name val="Times New Roman"/>
      <family val="1"/>
    </font>
    <font>
      <i/>
      <sz val="12"/>
      <color rgb="FF000000"/>
      <name val="Times New Roman"/>
      <family val="1"/>
    </font>
    <font>
      <b/>
      <sz val="14"/>
      <color theme="1"/>
      <name val="Times New Roman"/>
      <family val="1"/>
    </font>
    <font>
      <sz val="11"/>
      <color rgb="FF0000FF"/>
      <name val="Times New Roman"/>
      <family val="1"/>
    </font>
    <font>
      <i/>
      <sz val="12"/>
      <color rgb="FFFF0000"/>
      <name val="Times New Roman"/>
      <family val="1"/>
    </font>
    <font>
      <b/>
      <i/>
      <sz val="12"/>
      <color rgb="FFFF0000"/>
      <name val="Times New Roman"/>
      <family val="1"/>
    </font>
    <font>
      <sz val="8"/>
      <name val="Calibri"/>
      <family val="2"/>
      <charset val="163"/>
      <scheme val="minor"/>
    </font>
    <font>
      <sz val="12"/>
      <name val="Calibri"/>
      <family val="2"/>
      <charset val="163"/>
    </font>
    <font>
      <b/>
      <i/>
      <sz val="12"/>
      <name val="Times New Roman"/>
      <family val="1"/>
    </font>
    <font>
      <b/>
      <sz val="11"/>
      <name val="Times New Roman"/>
      <family val="1"/>
      <charset val="163"/>
    </font>
    <font>
      <sz val="11"/>
      <name val="Times New Roman"/>
      <family val="1"/>
      <charset val="163"/>
    </font>
    <font>
      <b/>
      <sz val="12"/>
      <color rgb="FFFF0000"/>
      <name val="Times New Roman"/>
      <family val="1"/>
      <charset val="163"/>
    </font>
    <font>
      <sz val="12"/>
      <color rgb="FFFF0000"/>
      <name val="Times New Roman"/>
      <family val="1"/>
      <charset val="163"/>
    </font>
    <font>
      <sz val="12"/>
      <color rgb="FFFF0000"/>
      <name val="Calibri"/>
      <family val="2"/>
      <scheme val="minor"/>
    </font>
    <font>
      <sz val="12"/>
      <name val="Arial"/>
      <family val="2"/>
    </font>
    <font>
      <sz val="12"/>
      <color rgb="FF0000FF"/>
      <name val="Times New Roman"/>
      <family val="1"/>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5"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88">
    <xf numFmtId="0" fontId="0" fillId="0" borderId="0"/>
    <xf numFmtId="43" fontId="1" fillId="0" borderId="0" applyFont="0" applyFill="0" applyBorder="0" applyAlignment="0" applyProtection="0"/>
    <xf numFmtId="0" fontId="2" fillId="0" borderId="0"/>
    <xf numFmtId="165" fontId="3" fillId="0" borderId="0" applyFont="0" applyFill="0" applyBorder="0" applyAlignment="0" applyProtection="0"/>
    <xf numFmtId="0" fontId="4" fillId="0" borderId="0"/>
    <xf numFmtId="0" fontId="4" fillId="0" borderId="0"/>
    <xf numFmtId="0" fontId="7" fillId="0" borderId="0"/>
    <xf numFmtId="0" fontId="8" fillId="0" borderId="0"/>
    <xf numFmtId="0" fontId="4" fillId="0" borderId="0"/>
    <xf numFmtId="0" fontId="9" fillId="0" borderId="0"/>
    <xf numFmtId="0" fontId="2" fillId="0" borderId="0"/>
    <xf numFmtId="44" fontId="1" fillId="0" borderId="0" applyFont="0" applyFill="0" applyBorder="0" applyAlignment="0" applyProtection="0"/>
    <xf numFmtId="0" fontId="4" fillId="0" borderId="0"/>
    <xf numFmtId="0" fontId="4" fillId="0" borderId="0"/>
    <xf numFmtId="0" fontId="4" fillId="0" borderId="0"/>
    <xf numFmtId="0" fontId="18" fillId="0" borderId="0"/>
    <xf numFmtId="0" fontId="19" fillId="0" borderId="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21" fillId="0" borderId="0"/>
    <xf numFmtId="165" fontId="21" fillId="0" borderId="0" applyFont="0" applyFill="0" applyBorder="0" applyAlignment="0" applyProtection="0"/>
    <xf numFmtId="165" fontId="4" fillId="0" borderId="0" applyFont="0" applyFill="0" applyBorder="0" applyAlignment="0" applyProtection="0"/>
    <xf numFmtId="0" fontId="7" fillId="0" borderId="0"/>
    <xf numFmtId="0" fontId="7" fillId="0" borderId="0"/>
  </cellStyleXfs>
  <cellXfs count="425">
    <xf numFmtId="0" fontId="0" fillId="0" borderId="0" xfId="0"/>
    <xf numFmtId="0" fontId="5" fillId="0" borderId="0" xfId="0" applyFont="1" applyAlignment="1">
      <alignment vertical="top"/>
    </xf>
    <xf numFmtId="0" fontId="11" fillId="0" borderId="0" xfId="0" applyFont="1" applyAlignment="1">
      <alignment vertical="top"/>
    </xf>
    <xf numFmtId="0" fontId="10" fillId="0" borderId="1" xfId="2" applyFont="1" applyBorder="1" applyAlignment="1">
      <alignment horizontal="center" vertical="top" wrapText="1"/>
    </xf>
    <xf numFmtId="0" fontId="11" fillId="0" borderId="1" xfId="0" applyFont="1" applyBorder="1" applyAlignment="1">
      <alignment vertical="top"/>
    </xf>
    <xf numFmtId="0" fontId="11" fillId="0" borderId="1" xfId="0" applyFont="1" applyBorder="1" applyAlignment="1">
      <alignment horizontal="center" vertical="top" wrapText="1"/>
    </xf>
    <xf numFmtId="0" fontId="11" fillId="0" borderId="1" xfId="0" applyFont="1" applyBorder="1" applyAlignment="1">
      <alignment vertical="top" wrapText="1"/>
    </xf>
    <xf numFmtId="0" fontId="11" fillId="0" borderId="1" xfId="0" applyFont="1" applyBorder="1" applyAlignment="1">
      <alignment horizontal="center" vertical="top"/>
    </xf>
    <xf numFmtId="0" fontId="11" fillId="0" borderId="1" xfId="0" applyFont="1" applyBorder="1" applyAlignment="1">
      <alignment horizontal="left" vertical="top" wrapText="1"/>
    </xf>
    <xf numFmtId="0" fontId="13" fillId="0" borderId="0" xfId="0" applyFont="1" applyAlignment="1">
      <alignment vertical="top"/>
    </xf>
    <xf numFmtId="0" fontId="13" fillId="0" borderId="0" xfId="0" applyFont="1" applyAlignment="1">
      <alignment horizontal="center" vertical="top"/>
    </xf>
    <xf numFmtId="0" fontId="13" fillId="0" borderId="0" xfId="0" applyFont="1" applyAlignment="1">
      <alignment horizontal="center" vertical="top" wrapText="1"/>
    </xf>
    <xf numFmtId="0" fontId="13" fillId="0" borderId="0" xfId="0" quotePrefix="1" applyFont="1" applyAlignment="1">
      <alignment vertical="top"/>
    </xf>
    <xf numFmtId="0" fontId="15" fillId="0" borderId="0" xfId="0" applyFont="1" applyAlignment="1">
      <alignment vertical="top"/>
    </xf>
    <xf numFmtId="0" fontId="14" fillId="0" borderId="0" xfId="0" applyFont="1" applyAlignment="1">
      <alignment horizontal="center" vertical="top"/>
    </xf>
    <xf numFmtId="1" fontId="16" fillId="0" borderId="2" xfId="0" applyNumberFormat="1" applyFont="1" applyBorder="1" applyAlignment="1">
      <alignment horizontal="center" vertical="center" shrinkToFit="1"/>
    </xf>
    <xf numFmtId="0" fontId="16" fillId="0" borderId="2" xfId="0" applyFont="1" applyBorder="1" applyAlignment="1">
      <alignment horizontal="center" vertical="center" wrapText="1"/>
    </xf>
    <xf numFmtId="0" fontId="16" fillId="0" borderId="2" xfId="0" applyFont="1" applyBorder="1" applyAlignment="1">
      <alignment horizontal="left" vertical="center" wrapText="1"/>
    </xf>
    <xf numFmtId="167" fontId="16" fillId="0" borderId="2" xfId="0" applyNumberFormat="1" applyFont="1" applyBorder="1" applyAlignment="1">
      <alignment horizontal="center" vertical="center" shrinkToFit="1"/>
    </xf>
    <xf numFmtId="0" fontId="11" fillId="0" borderId="2" xfId="0" applyFont="1" applyBorder="1" applyAlignment="1">
      <alignment horizontal="center" vertical="top" wrapText="1"/>
    </xf>
    <xf numFmtId="0" fontId="11" fillId="0" borderId="3" xfId="0" applyFont="1" applyBorder="1" applyAlignment="1">
      <alignment horizontal="left" vertical="top" wrapText="1"/>
    </xf>
    <xf numFmtId="0" fontId="11" fillId="0" borderId="2" xfId="0" applyFont="1" applyBorder="1" applyAlignment="1">
      <alignment horizontal="center" vertical="center" wrapText="1"/>
    </xf>
    <xf numFmtId="0" fontId="11" fillId="0" borderId="3" xfId="0" quotePrefix="1" applyFont="1" applyBorder="1" applyAlignment="1">
      <alignment horizontal="left" vertical="top" wrapText="1"/>
    </xf>
    <xf numFmtId="0" fontId="11" fillId="0" borderId="2" xfId="0" applyFont="1" applyBorder="1" applyAlignment="1">
      <alignment horizontal="left" vertical="center" wrapText="1"/>
    </xf>
    <xf numFmtId="168" fontId="17" fillId="0" borderId="1" xfId="1" applyNumberFormat="1" applyFont="1" applyBorder="1" applyAlignment="1">
      <alignment horizontal="right" vertical="top"/>
    </xf>
    <xf numFmtId="168" fontId="10" fillId="0" borderId="1" xfId="1" applyNumberFormat="1" applyFont="1" applyBorder="1" applyAlignment="1">
      <alignment horizontal="right" vertical="top" wrapText="1"/>
    </xf>
    <xf numFmtId="168" fontId="11" fillId="0" borderId="1" xfId="1" applyNumberFormat="1" applyFont="1" applyBorder="1" applyAlignment="1">
      <alignment horizontal="right" vertical="top"/>
    </xf>
    <xf numFmtId="3" fontId="16" fillId="0" borderId="2" xfId="0" applyNumberFormat="1" applyFont="1" applyBorder="1" applyAlignment="1">
      <alignment horizontal="right" vertical="center" shrinkToFit="1"/>
    </xf>
    <xf numFmtId="170" fontId="16" fillId="0" borderId="2" xfId="0" applyNumberFormat="1" applyFont="1" applyBorder="1" applyAlignment="1">
      <alignment horizontal="right" vertical="center" shrinkToFit="1"/>
    </xf>
    <xf numFmtId="168" fontId="13" fillId="0" borderId="0" xfId="1" applyNumberFormat="1" applyFont="1" applyAlignment="1">
      <alignment horizontal="right" vertical="top"/>
    </xf>
    <xf numFmtId="0" fontId="0" fillId="0" borderId="0" xfId="0" applyAlignment="1">
      <alignment horizontal="right"/>
    </xf>
    <xf numFmtId="0" fontId="11" fillId="4" borderId="1" xfId="0" applyFont="1" applyFill="1" applyBorder="1" applyAlignment="1">
      <alignment horizontal="center" vertical="top" wrapText="1"/>
    </xf>
    <xf numFmtId="0" fontId="11" fillId="4" borderId="1" xfId="0" applyFont="1" applyFill="1" applyBorder="1" applyAlignment="1">
      <alignment horizontal="center" vertical="top"/>
    </xf>
    <xf numFmtId="168" fontId="17" fillId="4" borderId="1" xfId="1" applyNumberFormat="1" applyFont="1" applyFill="1" applyBorder="1" applyAlignment="1">
      <alignment horizontal="right" vertical="top"/>
    </xf>
    <xf numFmtId="168" fontId="14" fillId="4" borderId="0" xfId="1" applyNumberFormat="1" applyFont="1" applyFill="1" applyAlignment="1">
      <alignment horizontal="right" vertical="top"/>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horizontal="center" vertical="top"/>
    </xf>
    <xf numFmtId="168" fontId="17" fillId="0" borderId="0" xfId="1" applyNumberFormat="1" applyFont="1" applyBorder="1" applyAlignment="1">
      <alignment horizontal="right" vertical="top"/>
    </xf>
    <xf numFmtId="0" fontId="5" fillId="0" borderId="0" xfId="0" applyFont="1" applyAlignment="1">
      <alignment vertical="center" wrapText="1"/>
    </xf>
    <xf numFmtId="0" fontId="5" fillId="0" borderId="1" xfId="0" applyFont="1" applyBorder="1" applyAlignment="1">
      <alignment horizontal="center" vertical="center" wrapText="1"/>
    </xf>
    <xf numFmtId="168" fontId="5" fillId="0" borderId="1" xfId="1" applyNumberFormat="1" applyFont="1" applyBorder="1" applyAlignment="1">
      <alignment vertical="center" wrapText="1"/>
    </xf>
    <xf numFmtId="0" fontId="5" fillId="0" borderId="1" xfId="0" applyFont="1" applyBorder="1" applyAlignment="1">
      <alignment vertical="center" wrapText="1"/>
    </xf>
    <xf numFmtId="168" fontId="5" fillId="0" borderId="1" xfId="0" applyNumberFormat="1" applyFont="1" applyBorder="1" applyAlignment="1">
      <alignment vertical="center" wrapText="1"/>
    </xf>
    <xf numFmtId="168" fontId="22" fillId="0" borderId="1" xfId="0" applyNumberFormat="1" applyFont="1" applyBorder="1" applyAlignment="1">
      <alignment vertical="center" wrapText="1"/>
    </xf>
    <xf numFmtId="0" fontId="5" fillId="0" borderId="0" xfId="0" applyFont="1" applyAlignment="1">
      <alignment horizontal="center" vertical="center" wrapText="1"/>
    </xf>
    <xf numFmtId="0" fontId="22" fillId="0" borderId="1" xfId="0" applyFont="1" applyBorder="1" applyAlignment="1">
      <alignment horizontal="center" vertical="center" wrapText="1"/>
    </xf>
    <xf numFmtId="168" fontId="14" fillId="0" borderId="1" xfId="1" applyNumberFormat="1" applyFont="1" applyBorder="1" applyAlignment="1">
      <alignment horizontal="center" vertical="center" wrapText="1"/>
    </xf>
    <xf numFmtId="168" fontId="22" fillId="0" borderId="1" xfId="1" applyNumberFormat="1" applyFont="1" applyBorder="1" applyAlignment="1">
      <alignment horizontal="center" vertical="center" wrapText="1"/>
    </xf>
    <xf numFmtId="168" fontId="5" fillId="0" borderId="1" xfId="1" applyNumberFormat="1" applyFont="1" applyBorder="1" applyAlignment="1">
      <alignment horizontal="left" vertical="center" wrapText="1"/>
    </xf>
    <xf numFmtId="0" fontId="22" fillId="0" borderId="0" xfId="0" applyFont="1" applyAlignment="1">
      <alignment vertical="center" wrapText="1"/>
    </xf>
    <xf numFmtId="168" fontId="23" fillId="0" borderId="1" xfId="1" applyNumberFormat="1" applyFont="1" applyBorder="1" applyAlignment="1">
      <alignment horizontal="center" vertical="center" wrapText="1"/>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13" fillId="3" borderId="0" xfId="0" applyFont="1" applyFill="1" applyAlignment="1">
      <alignment vertical="center"/>
    </xf>
    <xf numFmtId="0" fontId="13" fillId="0" borderId="1" xfId="0" applyFont="1" applyBorder="1" applyAlignment="1">
      <alignment vertical="center" wrapText="1"/>
    </xf>
    <xf numFmtId="166" fontId="24" fillId="0" borderId="1" xfId="0" applyNumberFormat="1" applyFont="1" applyBorder="1" applyAlignment="1">
      <alignment horizontal="center" vertical="center" wrapText="1"/>
    </xf>
    <xf numFmtId="168" fontId="13" fillId="0" borderId="1" xfId="1" applyNumberFormat="1" applyFont="1" applyBorder="1" applyAlignment="1">
      <alignment vertical="center"/>
    </xf>
    <xf numFmtId="2" fontId="13" fillId="0" borderId="1" xfId="0" applyNumberFormat="1" applyFont="1" applyBorder="1" applyAlignment="1">
      <alignment horizontal="center" vertical="center" wrapText="1"/>
    </xf>
    <xf numFmtId="0" fontId="22"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vertical="center" wrapText="1"/>
    </xf>
    <xf numFmtId="166" fontId="5" fillId="0" borderId="1" xfId="0" applyNumberFormat="1" applyFont="1" applyBorder="1" applyAlignment="1">
      <alignment horizontal="center" vertical="center" wrapText="1"/>
    </xf>
    <xf numFmtId="0" fontId="5" fillId="3" borderId="0" xfId="0" applyFont="1" applyFill="1" applyAlignment="1">
      <alignment vertical="center" wrapText="1"/>
    </xf>
    <xf numFmtId="0" fontId="5" fillId="2" borderId="0" xfId="0" applyFont="1" applyFill="1" applyAlignment="1">
      <alignment vertical="center" wrapText="1"/>
    </xf>
    <xf numFmtId="3" fontId="5" fillId="2" borderId="1" xfId="0" applyNumberFormat="1" applyFont="1" applyFill="1" applyBorder="1" applyAlignment="1">
      <alignment vertical="center" wrapText="1"/>
    </xf>
    <xf numFmtId="0" fontId="30" fillId="3" borderId="1" xfId="2" applyFont="1" applyFill="1" applyBorder="1" applyAlignment="1">
      <alignment horizontal="center" vertical="center" wrapText="1"/>
    </xf>
    <xf numFmtId="165" fontId="30" fillId="3" borderId="1" xfId="3" applyFont="1" applyFill="1" applyBorder="1" applyAlignment="1">
      <alignment horizontal="center" vertical="center" wrapText="1"/>
    </xf>
    <xf numFmtId="3" fontId="5" fillId="0" borderId="1" xfId="0" applyNumberFormat="1" applyFont="1" applyBorder="1" applyAlignment="1">
      <alignment horizontal="center" vertical="center" wrapText="1"/>
    </xf>
    <xf numFmtId="0" fontId="30" fillId="2" borderId="1" xfId="2" quotePrefix="1" applyFont="1" applyFill="1" applyBorder="1" applyAlignment="1">
      <alignment horizontal="center" vertical="center" wrapText="1"/>
    </xf>
    <xf numFmtId="0" fontId="30" fillId="2" borderId="1" xfId="2" applyFont="1" applyFill="1" applyBorder="1" applyAlignment="1">
      <alignment vertical="center"/>
    </xf>
    <xf numFmtId="0" fontId="30" fillId="2" borderId="1" xfId="2" applyFont="1" applyFill="1" applyBorder="1" applyAlignment="1">
      <alignment horizontal="center" vertical="center" wrapText="1"/>
    </xf>
    <xf numFmtId="165" fontId="30" fillId="2" borderId="1" xfId="3" applyFont="1" applyFill="1" applyBorder="1" applyAlignment="1">
      <alignment horizontal="center" vertical="center" wrapText="1"/>
    </xf>
    <xf numFmtId="0" fontId="5" fillId="2" borderId="1" xfId="0" applyFont="1" applyFill="1" applyBorder="1" applyAlignment="1">
      <alignment vertical="center" wrapText="1"/>
    </xf>
    <xf numFmtId="0" fontId="22" fillId="2" borderId="1" xfId="0" applyFont="1" applyFill="1" applyBorder="1" applyAlignment="1">
      <alignment horizontal="center" vertical="center" wrapText="1"/>
    </xf>
    <xf numFmtId="0" fontId="22" fillId="2" borderId="1" xfId="0" applyFont="1" applyFill="1" applyBorder="1" applyAlignment="1">
      <alignment vertical="center"/>
    </xf>
    <xf numFmtId="3" fontId="30" fillId="2" borderId="1" xfId="3"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166" fontId="6" fillId="2" borderId="1" xfId="0" applyNumberFormat="1" applyFont="1" applyFill="1" applyBorder="1" applyAlignment="1">
      <alignment horizontal="center" vertical="center" wrapText="1"/>
    </xf>
    <xf numFmtId="166" fontId="5" fillId="2" borderId="1" xfId="0" applyNumberFormat="1" applyFont="1" applyFill="1" applyBorder="1" applyAlignment="1">
      <alignment horizontal="center" vertical="center" wrapText="1"/>
    </xf>
    <xf numFmtId="3" fontId="5" fillId="2" borderId="1" xfId="0" applyNumberFormat="1" applyFont="1" applyFill="1" applyBorder="1" applyAlignment="1">
      <alignment horizontal="right" vertical="center" wrapText="1"/>
    </xf>
    <xf numFmtId="0" fontId="30" fillId="2" borderId="1" xfId="0" applyFont="1" applyFill="1" applyBorder="1" applyAlignment="1">
      <alignment horizontal="center" vertical="center" wrapText="1"/>
    </xf>
    <xf numFmtId="0" fontId="30" fillId="2" borderId="1" xfId="0" applyFont="1" applyFill="1" applyBorder="1" applyAlignment="1">
      <alignment vertical="center"/>
    </xf>
    <xf numFmtId="0" fontId="30"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31" fillId="2" borderId="1" xfId="0" applyFont="1" applyFill="1" applyBorder="1" applyAlignment="1">
      <alignment horizontal="center" vertical="center"/>
    </xf>
    <xf numFmtId="3" fontId="22" fillId="3" borderId="1" xfId="0" applyNumberFormat="1" applyFont="1" applyFill="1" applyBorder="1" applyAlignment="1">
      <alignment vertical="center" wrapText="1"/>
    </xf>
    <xf numFmtId="0" fontId="32" fillId="3" borderId="1" xfId="0" applyFont="1" applyFill="1" applyBorder="1" applyAlignment="1">
      <alignment vertical="center" wrapText="1"/>
    </xf>
    <xf numFmtId="168" fontId="22" fillId="3" borderId="1" xfId="0" applyNumberFormat="1" applyFont="1" applyFill="1" applyBorder="1" applyAlignment="1">
      <alignment vertical="center" wrapText="1"/>
    </xf>
    <xf numFmtId="168" fontId="22" fillId="2" borderId="1" xfId="0" applyNumberFormat="1" applyFont="1" applyFill="1" applyBorder="1" applyAlignment="1">
      <alignment vertical="center" wrapText="1"/>
    </xf>
    <xf numFmtId="0" fontId="30" fillId="2" borderId="1" xfId="0" applyFont="1" applyFill="1" applyBorder="1" applyAlignment="1">
      <alignment vertical="center" wrapText="1"/>
    </xf>
    <xf numFmtId="0" fontId="30" fillId="2" borderId="1" xfId="2"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169" fontId="6" fillId="0" borderId="1" xfId="11" applyNumberFormat="1" applyFont="1" applyFill="1" applyBorder="1" applyAlignment="1">
      <alignment horizontal="center" vertical="center" wrapText="1"/>
    </xf>
    <xf numFmtId="0" fontId="5" fillId="0" borderId="1" xfId="0" applyFont="1" applyBorder="1" applyAlignment="1">
      <alignment horizontal="center" vertical="center"/>
    </xf>
    <xf numFmtId="168" fontId="5" fillId="0" borderId="1" xfId="1" applyNumberFormat="1" applyFont="1" applyBorder="1" applyAlignment="1">
      <alignment vertical="center"/>
    </xf>
    <xf numFmtId="0" fontId="6" fillId="0" borderId="1" xfId="0" applyFont="1" applyBorder="1" applyAlignment="1">
      <alignment horizontal="left" vertical="center" wrapText="1"/>
    </xf>
    <xf numFmtId="0" fontId="30" fillId="0" borderId="1" xfId="0" applyFont="1" applyBorder="1" applyAlignment="1">
      <alignment horizontal="center" vertical="center" wrapText="1"/>
    </xf>
    <xf numFmtId="0" fontId="30" fillId="0" borderId="1" xfId="0" applyFont="1" applyBorder="1" applyAlignment="1">
      <alignment horizontal="left" vertical="center" wrapText="1"/>
    </xf>
    <xf numFmtId="3" fontId="22" fillId="0" borderId="1" xfId="0" applyNumberFormat="1" applyFont="1" applyBorder="1" applyAlignment="1">
      <alignment horizontal="center" vertical="center" wrapText="1"/>
    </xf>
    <xf numFmtId="3" fontId="22" fillId="0" borderId="1" xfId="0" applyNumberFormat="1" applyFont="1" applyBorder="1" applyAlignment="1">
      <alignment horizontal="left" vertical="center" wrapText="1"/>
    </xf>
    <xf numFmtId="0" fontId="22" fillId="0" borderId="1" xfId="0" applyFont="1" applyBorder="1" applyAlignment="1">
      <alignment horizontal="left" vertical="center" wrapText="1"/>
    </xf>
    <xf numFmtId="0" fontId="6" fillId="0" borderId="1" xfId="0" applyFont="1" applyBorder="1" applyAlignment="1">
      <alignment horizontal="center" vertical="center"/>
    </xf>
    <xf numFmtId="0" fontId="22" fillId="0" borderId="1" xfId="0" applyFont="1" applyBorder="1" applyAlignment="1">
      <alignment vertical="center" wrapText="1"/>
    </xf>
    <xf numFmtId="49" fontId="6" fillId="0" borderId="1" xfId="0" applyNumberFormat="1" applyFont="1" applyBorder="1" applyAlignment="1">
      <alignment horizontal="center" vertical="center"/>
    </xf>
    <xf numFmtId="0" fontId="6" fillId="0" borderId="1" xfId="2" applyFont="1" applyBorder="1" applyAlignment="1">
      <alignment horizontal="left" vertical="center" wrapText="1"/>
    </xf>
    <xf numFmtId="170" fontId="6" fillId="0" borderId="1" xfId="0" applyNumberFormat="1" applyFont="1" applyBorder="1" applyAlignment="1">
      <alignment horizontal="left" vertical="center" wrapText="1"/>
    </xf>
    <xf numFmtId="3" fontId="6" fillId="0" borderId="1" xfId="0" applyNumberFormat="1" applyFont="1" applyBorder="1" applyAlignment="1">
      <alignment horizontal="center" vertical="center"/>
    </xf>
    <xf numFmtId="49" fontId="5" fillId="0" borderId="1" xfId="0" applyNumberFormat="1" applyFont="1" applyBorder="1" applyAlignment="1">
      <alignment horizontal="center" vertical="center" wrapText="1"/>
    </xf>
    <xf numFmtId="0" fontId="30" fillId="2" borderId="1" xfId="0" applyFont="1" applyFill="1" applyBorder="1" applyAlignment="1">
      <alignment horizontal="left" vertical="center" wrapText="1"/>
    </xf>
    <xf numFmtId="168" fontId="13" fillId="5" borderId="1" xfId="1" applyNumberFormat="1" applyFont="1" applyFill="1" applyBorder="1" applyAlignment="1">
      <alignment vertical="center"/>
    </xf>
    <xf numFmtId="0" fontId="31" fillId="2" borderId="1" xfId="0" applyFont="1" applyFill="1" applyBorder="1" applyAlignment="1">
      <alignment vertical="center" wrapText="1"/>
    </xf>
    <xf numFmtId="0" fontId="34" fillId="0" borderId="0" xfId="83" applyFont="1" applyAlignment="1">
      <alignment horizontal="left" vertical="top"/>
    </xf>
    <xf numFmtId="0" fontId="34" fillId="3" borderId="0" xfId="83" applyFont="1" applyFill="1" applyAlignment="1">
      <alignment horizontal="left" vertical="center"/>
    </xf>
    <xf numFmtId="0" fontId="34" fillId="3" borderId="0" xfId="83" applyFont="1" applyFill="1" applyAlignment="1">
      <alignment horizontal="left" vertical="top"/>
    </xf>
    <xf numFmtId="0" fontId="29" fillId="3" borderId="0" xfId="83" applyFont="1" applyFill="1"/>
    <xf numFmtId="0" fontId="13" fillId="0" borderId="0" xfId="83" applyFont="1" applyAlignment="1">
      <alignment horizontal="left" vertical="center"/>
    </xf>
    <xf numFmtId="170" fontId="13" fillId="0" borderId="0" xfId="84" applyNumberFormat="1" applyFont="1" applyAlignment="1">
      <alignment horizontal="left" vertical="top"/>
    </xf>
    <xf numFmtId="3" fontId="13" fillId="0" borderId="0" xfId="83" applyNumberFormat="1" applyFont="1" applyAlignment="1">
      <alignment horizontal="left" vertical="center"/>
    </xf>
    <xf numFmtId="165" fontId="13" fillId="0" borderId="0" xfId="84" applyFont="1" applyAlignment="1">
      <alignment horizontal="left" vertical="center"/>
    </xf>
    <xf numFmtId="170" fontId="13" fillId="0" borderId="0" xfId="85" applyNumberFormat="1" applyFont="1" applyFill="1" applyBorder="1" applyAlignment="1">
      <alignment horizontal="left" vertical="center"/>
    </xf>
    <xf numFmtId="0" fontId="29" fillId="0" borderId="0" xfId="83" applyFont="1"/>
    <xf numFmtId="0" fontId="14" fillId="0" borderId="0" xfId="83" applyFont="1" applyAlignment="1">
      <alignment vertical="center"/>
    </xf>
    <xf numFmtId="0" fontId="14" fillId="0" borderId="0" xfId="83" applyFont="1" applyAlignment="1">
      <alignment horizontal="left" vertical="center"/>
    </xf>
    <xf numFmtId="0" fontId="14" fillId="0" borderId="0" xfId="83" applyFont="1" applyAlignment="1">
      <alignment vertical="top"/>
    </xf>
    <xf numFmtId="165" fontId="14" fillId="0" borderId="0" xfId="84" applyFont="1" applyAlignment="1">
      <alignment vertical="center"/>
    </xf>
    <xf numFmtId="0" fontId="13" fillId="0" borderId="0" xfId="83" applyFont="1" applyAlignment="1">
      <alignment horizontal="center" vertical="center"/>
    </xf>
    <xf numFmtId="0" fontId="29" fillId="0" borderId="0" xfId="83" applyFont="1" applyAlignment="1">
      <alignment vertical="top"/>
    </xf>
    <xf numFmtId="0" fontId="28" fillId="0" borderId="0" xfId="83" applyFont="1" applyAlignment="1">
      <alignment vertical="center"/>
    </xf>
    <xf numFmtId="49" fontId="13" fillId="0" borderId="0" xfId="83" applyNumberFormat="1" applyFont="1" applyAlignment="1">
      <alignment vertical="center" wrapText="1"/>
    </xf>
    <xf numFmtId="0" fontId="28" fillId="0" borderId="0" xfId="83" applyFont="1" applyAlignment="1">
      <alignment horizontal="center" vertical="center"/>
    </xf>
    <xf numFmtId="0" fontId="24" fillId="0" borderId="0" xfId="83" applyFont="1" applyAlignment="1">
      <alignment horizontal="center" vertical="center"/>
    </xf>
    <xf numFmtId="0" fontId="24" fillId="0" borderId="0" xfId="83" applyFont="1" applyAlignment="1">
      <alignment horizontal="left" vertical="center"/>
    </xf>
    <xf numFmtId="0" fontId="23" fillId="0" borderId="0" xfId="83" applyFont="1" applyAlignment="1">
      <alignment vertical="center"/>
    </xf>
    <xf numFmtId="0" fontId="24" fillId="0" borderId="0" xfId="83" applyFont="1" applyAlignment="1">
      <alignment vertical="center"/>
    </xf>
    <xf numFmtId="0" fontId="23" fillId="0" borderId="0" xfId="83" applyFont="1" applyAlignment="1">
      <alignment horizontal="center" vertical="center"/>
    </xf>
    <xf numFmtId="0" fontId="34" fillId="0" borderId="0" xfId="83" applyFont="1" applyAlignment="1">
      <alignment horizontal="left" vertical="center"/>
    </xf>
    <xf numFmtId="49" fontId="34" fillId="0" borderId="0" xfId="83" applyNumberFormat="1" applyFont="1" applyAlignment="1">
      <alignment horizontal="left" vertical="top"/>
    </xf>
    <xf numFmtId="165" fontId="34" fillId="0" borderId="0" xfId="84" applyFont="1" applyAlignment="1">
      <alignment horizontal="left" vertical="top"/>
    </xf>
    <xf numFmtId="0" fontId="38" fillId="2" borderId="1" xfId="0" applyFont="1" applyFill="1" applyBorder="1" applyAlignment="1">
      <alignment horizontal="center" vertical="center" wrapText="1"/>
    </xf>
    <xf numFmtId="0" fontId="38" fillId="0" borderId="1" xfId="0" applyFont="1" applyBorder="1" applyAlignment="1">
      <alignment vertical="center" wrapText="1"/>
    </xf>
    <xf numFmtId="0" fontId="32" fillId="0" borderId="0" xfId="0" applyFont="1" applyAlignment="1">
      <alignment vertical="center" wrapText="1"/>
    </xf>
    <xf numFmtId="165" fontId="23" fillId="0" borderId="1" xfId="3" applyFont="1" applyFill="1" applyBorder="1" applyAlignment="1">
      <alignment horizontal="center" vertical="center" wrapText="1"/>
    </xf>
    <xf numFmtId="0" fontId="14" fillId="3" borderId="0" xfId="0" applyFont="1" applyFill="1" applyAlignment="1">
      <alignment horizontal="center" vertical="center"/>
    </xf>
    <xf numFmtId="168" fontId="5" fillId="0" borderId="4" xfId="1" applyNumberFormat="1" applyFont="1" applyBorder="1" applyAlignment="1">
      <alignment vertical="center" wrapText="1"/>
    </xf>
    <xf numFmtId="168" fontId="5" fillId="0" borderId="4" xfId="0" applyNumberFormat="1" applyFont="1" applyBorder="1" applyAlignment="1">
      <alignment vertical="center" wrapText="1"/>
    </xf>
    <xf numFmtId="0" fontId="24" fillId="0" borderId="0" xfId="0" applyFont="1" applyAlignment="1">
      <alignment vertical="center"/>
    </xf>
    <xf numFmtId="0" fontId="24" fillId="0" borderId="0" xfId="0" applyFont="1" applyAlignment="1">
      <alignment vertical="center" wrapText="1"/>
    </xf>
    <xf numFmtId="0" fontId="24" fillId="0" borderId="0" xfId="0" applyFont="1" applyAlignment="1">
      <alignment horizontal="center" vertical="center" wrapText="1"/>
    </xf>
    <xf numFmtId="0" fontId="25" fillId="0" borderId="0" xfId="0" applyFont="1" applyAlignment="1">
      <alignment horizontal="center" vertical="center"/>
    </xf>
    <xf numFmtId="0" fontId="26" fillId="0" borderId="0" xfId="0" applyFont="1" applyAlignment="1">
      <alignment vertical="center"/>
    </xf>
    <xf numFmtId="169" fontId="25" fillId="0" borderId="1" xfId="59" applyNumberFormat="1" applyFont="1" applyFill="1" applyBorder="1" applyAlignment="1">
      <alignment horizontal="center" vertical="center" wrapText="1"/>
    </xf>
    <xf numFmtId="169" fontId="26" fillId="0" borderId="1" xfId="59" applyNumberFormat="1" applyFont="1" applyFill="1" applyBorder="1" applyAlignment="1">
      <alignment horizontal="center" vertical="center" wrapText="1"/>
    </xf>
    <xf numFmtId="0" fontId="25" fillId="0" borderId="0" xfId="0" applyFont="1" applyAlignment="1">
      <alignment vertical="center"/>
    </xf>
    <xf numFmtId="0" fontId="26" fillId="0" borderId="0" xfId="0" applyFont="1" applyAlignment="1">
      <alignment horizontal="center" vertical="center"/>
    </xf>
    <xf numFmtId="43" fontId="25" fillId="0" borderId="1" xfId="1" applyFont="1" applyFill="1" applyBorder="1" applyAlignment="1">
      <alignment horizontal="left" vertical="center" wrapText="1"/>
    </xf>
    <xf numFmtId="43" fontId="25" fillId="0" borderId="1" xfId="1" applyFont="1" applyFill="1" applyBorder="1" applyAlignment="1">
      <alignment horizontal="center" vertical="center" wrapText="1"/>
    </xf>
    <xf numFmtId="166" fontId="20" fillId="3" borderId="1" xfId="0" applyNumberFormat="1" applyFont="1" applyFill="1" applyBorder="1" applyAlignment="1">
      <alignment horizontal="center" vertical="center" wrapText="1"/>
    </xf>
    <xf numFmtId="166" fontId="27" fillId="3" borderId="1" xfId="0" applyNumberFormat="1" applyFont="1" applyFill="1" applyBorder="1" applyAlignment="1">
      <alignment horizontal="center" vertical="center" wrapText="1"/>
    </xf>
    <xf numFmtId="166" fontId="39" fillId="3" borderId="1" xfId="0" applyNumberFormat="1" applyFont="1" applyFill="1" applyBorder="1" applyAlignment="1">
      <alignment horizontal="center" vertical="center" wrapText="1"/>
    </xf>
    <xf numFmtId="0" fontId="39" fillId="3" borderId="1" xfId="0" applyFont="1" applyFill="1" applyBorder="1" applyAlignment="1">
      <alignment horizontal="center" vertical="center" wrapText="1"/>
    </xf>
    <xf numFmtId="0" fontId="39" fillId="3" borderId="1" xfId="0" applyFont="1" applyFill="1" applyBorder="1" applyAlignment="1">
      <alignment vertical="center" wrapText="1"/>
    </xf>
    <xf numFmtId="0" fontId="27" fillId="3" borderId="1" xfId="0" applyFont="1" applyFill="1" applyBorder="1" applyAlignment="1">
      <alignment horizontal="center" vertical="center" wrapText="1"/>
    </xf>
    <xf numFmtId="0" fontId="27" fillId="3" borderId="1" xfId="0" applyFont="1" applyFill="1" applyBorder="1" applyAlignment="1">
      <alignment vertical="center" wrapText="1"/>
    </xf>
    <xf numFmtId="0" fontId="27" fillId="3" borderId="0" xfId="0" applyFont="1" applyFill="1" applyAlignment="1">
      <alignment vertical="center" wrapText="1"/>
    </xf>
    <xf numFmtId="49" fontId="20" fillId="3" borderId="1" xfId="0" applyNumberFormat="1" applyFont="1" applyFill="1" applyBorder="1" applyAlignment="1">
      <alignment horizontal="center" vertical="center" wrapText="1"/>
    </xf>
    <xf numFmtId="49" fontId="27" fillId="3" borderId="1" xfId="0" applyNumberFormat="1" applyFont="1" applyFill="1" applyBorder="1" applyAlignment="1">
      <alignment horizontal="center" vertical="center" wrapText="1"/>
    </xf>
    <xf numFmtId="49" fontId="39" fillId="3" borderId="1" xfId="0" applyNumberFormat="1" applyFont="1" applyFill="1" applyBorder="1" applyAlignment="1">
      <alignment horizontal="center" vertical="center" wrapText="1"/>
    </xf>
    <xf numFmtId="49" fontId="27" fillId="3" borderId="0" xfId="0" applyNumberFormat="1" applyFont="1" applyFill="1" applyAlignment="1">
      <alignment vertical="center" wrapText="1"/>
    </xf>
    <xf numFmtId="49" fontId="27" fillId="3" borderId="0" xfId="0" applyNumberFormat="1" applyFont="1" applyFill="1" applyAlignment="1">
      <alignment horizontal="center" vertical="center" wrapText="1"/>
    </xf>
    <xf numFmtId="0" fontId="27" fillId="0" borderId="0" xfId="0" applyFont="1" applyAlignment="1">
      <alignment vertical="center"/>
    </xf>
    <xf numFmtId="0" fontId="27" fillId="0" borderId="0" xfId="0" applyFont="1" applyAlignment="1">
      <alignment vertical="center" wrapText="1"/>
    </xf>
    <xf numFmtId="0" fontId="27" fillId="3" borderId="0" xfId="0" applyFont="1" applyFill="1" applyAlignment="1">
      <alignment horizontal="center" vertical="center" wrapText="1"/>
    </xf>
    <xf numFmtId="0" fontId="26" fillId="3" borderId="0" xfId="0" applyFont="1" applyFill="1" applyAlignment="1">
      <alignment vertical="center"/>
    </xf>
    <xf numFmtId="49" fontId="20" fillId="0" borderId="0" xfId="0" applyNumberFormat="1" applyFont="1" applyAlignment="1">
      <alignment horizontal="center" vertical="center" wrapText="1"/>
    </xf>
    <xf numFmtId="0" fontId="20" fillId="0" borderId="0" xfId="0" applyFont="1" applyAlignment="1">
      <alignment horizontal="center" vertical="center" wrapText="1"/>
    </xf>
    <xf numFmtId="0" fontId="23" fillId="0" borderId="1" xfId="2" applyFont="1" applyBorder="1" applyAlignment="1">
      <alignment horizontal="center" vertical="center" wrapText="1"/>
    </xf>
    <xf numFmtId="0" fontId="20" fillId="0" borderId="0" xfId="0" applyFont="1" applyAlignment="1">
      <alignment vertical="center"/>
    </xf>
    <xf numFmtId="49" fontId="20" fillId="0" borderId="1" xfId="3" applyNumberFormat="1" applyFont="1" applyFill="1" applyBorder="1" applyAlignment="1">
      <alignment horizontal="center" vertical="center" wrapText="1"/>
    </xf>
    <xf numFmtId="165" fontId="20" fillId="0" borderId="1" xfId="3" applyFont="1" applyFill="1" applyBorder="1" applyAlignment="1">
      <alignment horizontal="center" vertical="center" wrapText="1"/>
    </xf>
    <xf numFmtId="165" fontId="20" fillId="0" borderId="5" xfId="3"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46" fillId="0" borderId="1" xfId="0" applyFont="1" applyBorder="1" applyAlignment="1">
      <alignment vertical="center" wrapText="1"/>
    </xf>
    <xf numFmtId="49" fontId="46" fillId="0" borderId="1" xfId="0" applyNumberFormat="1" applyFont="1" applyBorder="1" applyAlignment="1">
      <alignment vertical="center" wrapText="1"/>
    </xf>
    <xf numFmtId="166" fontId="23" fillId="0" borderId="1" xfId="0" applyNumberFormat="1" applyFont="1" applyBorder="1" applyAlignment="1">
      <alignment horizontal="center" vertical="center" wrapText="1"/>
    </xf>
    <xf numFmtId="49" fontId="20" fillId="0" borderId="1" xfId="0" applyNumberFormat="1" applyFont="1" applyBorder="1" applyAlignment="1">
      <alignment horizontal="center" vertical="center" wrapText="1"/>
    </xf>
    <xf numFmtId="166" fontId="20"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49" fontId="27" fillId="0" borderId="1" xfId="0" applyNumberFormat="1" applyFont="1" applyBorder="1" applyAlignment="1">
      <alignment horizontal="center" vertical="center" wrapText="1"/>
    </xf>
    <xf numFmtId="166" fontId="27" fillId="0" borderId="1" xfId="0" applyNumberFormat="1" applyFont="1" applyBorder="1" applyAlignment="1">
      <alignment horizontal="center" vertical="center" wrapText="1"/>
    </xf>
    <xf numFmtId="0" fontId="33" fillId="0" borderId="1" xfId="0" quotePrefix="1" applyFont="1" applyBorder="1" applyAlignment="1">
      <alignment horizontal="left" vertical="top" wrapText="1"/>
    </xf>
    <xf numFmtId="0" fontId="33" fillId="0" borderId="1" xfId="0" quotePrefix="1" applyFont="1" applyBorder="1" applyAlignment="1">
      <alignment horizontal="left" vertical="center" wrapText="1"/>
    </xf>
    <xf numFmtId="0" fontId="33" fillId="0" borderId="1" xfId="0" applyFont="1" applyBorder="1" applyAlignment="1">
      <alignment horizontal="left" vertical="center" wrapText="1"/>
    </xf>
    <xf numFmtId="0" fontId="26" fillId="0" borderId="1" xfId="0" applyFont="1" applyBorder="1" applyAlignment="1">
      <alignment vertical="center" wrapText="1"/>
    </xf>
    <xf numFmtId="166" fontId="26" fillId="0" borderId="1" xfId="0" applyNumberFormat="1" applyFont="1" applyBorder="1" applyAlignment="1">
      <alignment horizontal="center" vertical="center" wrapText="1"/>
    </xf>
    <xf numFmtId="49" fontId="47" fillId="0" borderId="1" xfId="0" applyNumberFormat="1" applyFont="1" applyBorder="1" applyAlignment="1">
      <alignment horizontal="center" vertical="center" wrapText="1"/>
    </xf>
    <xf numFmtId="166" fontId="47"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9" fontId="26" fillId="0" borderId="1" xfId="0" applyNumberFormat="1" applyFont="1" applyBorder="1" applyAlignment="1">
      <alignment horizontal="center"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 xfId="0" applyFont="1" applyBorder="1" applyAlignment="1">
      <alignment vertical="center" wrapText="1"/>
    </xf>
    <xf numFmtId="166" fontId="33" fillId="0" borderId="1" xfId="0" applyNumberFormat="1" applyFont="1" applyBorder="1" applyAlignment="1">
      <alignment horizontal="center" vertical="center" wrapText="1"/>
    </xf>
    <xf numFmtId="49" fontId="39" fillId="0" borderId="1" xfId="0" applyNumberFormat="1" applyFont="1" applyBorder="1" applyAlignment="1">
      <alignment horizontal="center" vertical="center" wrapText="1"/>
    </xf>
    <xf numFmtId="166" fontId="39" fillId="0" borderId="1" xfId="0" applyNumberFormat="1" applyFont="1" applyBorder="1" applyAlignment="1">
      <alignment horizontal="center" vertical="center" wrapText="1"/>
    </xf>
    <xf numFmtId="0" fontId="33" fillId="0" borderId="1" xfId="0" applyFont="1" applyBorder="1" applyAlignment="1">
      <alignment vertical="top" wrapText="1"/>
    </xf>
    <xf numFmtId="0" fontId="33" fillId="0" borderId="1" xfId="0" quotePrefix="1" applyFont="1" applyBorder="1" applyAlignment="1">
      <alignment vertical="top" wrapText="1"/>
    </xf>
    <xf numFmtId="0" fontId="39" fillId="0" borderId="1" xfId="0" applyFont="1" applyBorder="1" applyAlignment="1">
      <alignment horizontal="center" vertical="center" wrapText="1"/>
    </xf>
    <xf numFmtId="166" fontId="25" fillId="0" borderId="1" xfId="0" applyNumberFormat="1" applyFont="1" applyBorder="1" applyAlignment="1">
      <alignment horizontal="center" vertical="center" wrapText="1"/>
    </xf>
    <xf numFmtId="49" fontId="46" fillId="0" borderId="1" xfId="0" applyNumberFormat="1" applyFont="1" applyBorder="1" applyAlignment="1">
      <alignment horizontal="center" vertical="center" wrapText="1"/>
    </xf>
    <xf numFmtId="166" fontId="46" fillId="0" borderId="1" xfId="0" applyNumberFormat="1" applyFont="1" applyBorder="1" applyAlignment="1">
      <alignment horizontal="center" vertical="center" wrapText="1"/>
    </xf>
    <xf numFmtId="0" fontId="24" fillId="0" borderId="1" xfId="0" quotePrefix="1" applyFont="1" applyBorder="1" applyAlignment="1">
      <alignment vertical="center" wrapText="1"/>
    </xf>
    <xf numFmtId="0" fontId="26" fillId="0" borderId="1" xfId="0" applyFont="1" applyBorder="1" applyAlignment="1">
      <alignment horizontal="left" vertical="center" wrapText="1"/>
    </xf>
    <xf numFmtId="49" fontId="27" fillId="0" borderId="0" xfId="0" applyNumberFormat="1" applyFont="1" applyAlignment="1">
      <alignment vertical="center" wrapText="1"/>
    </xf>
    <xf numFmtId="0" fontId="24" fillId="0" borderId="1" xfId="0" applyFont="1" applyBorder="1" applyAlignment="1">
      <alignment horizontal="left" vertical="center" wrapText="1"/>
    </xf>
    <xf numFmtId="2" fontId="24" fillId="0" borderId="1" xfId="0" applyNumberFormat="1" applyFont="1" applyBorder="1" applyAlignment="1">
      <alignment horizontal="center" vertical="center" wrapText="1"/>
    </xf>
    <xf numFmtId="2" fontId="33" fillId="0" borderId="1" xfId="0" applyNumberFormat="1" applyFont="1" applyBorder="1" applyAlignment="1">
      <alignment horizontal="center" vertical="center" wrapText="1"/>
    </xf>
    <xf numFmtId="49" fontId="39" fillId="0" borderId="1" xfId="0" applyNumberFormat="1" applyFont="1" applyBorder="1" applyAlignment="1">
      <alignment vertical="center" wrapText="1"/>
    </xf>
    <xf numFmtId="0" fontId="39" fillId="0" borderId="1" xfId="0" applyFont="1" applyBorder="1" applyAlignment="1">
      <alignment vertical="center" wrapText="1"/>
    </xf>
    <xf numFmtId="49" fontId="24" fillId="0" borderId="1" xfId="0" applyNumberFormat="1" applyFont="1" applyBorder="1" applyAlignment="1">
      <alignment horizontal="center" vertical="center" wrapText="1"/>
    </xf>
    <xf numFmtId="49" fontId="33" fillId="0" borderId="1" xfId="0" applyNumberFormat="1" applyFont="1" applyBorder="1" applyAlignment="1">
      <alignment horizontal="center" vertical="center" wrapText="1"/>
    </xf>
    <xf numFmtId="0" fontId="33" fillId="0" borderId="1" xfId="0" quotePrefix="1" applyFont="1" applyBorder="1" applyAlignment="1">
      <alignment vertical="center" wrapText="1"/>
    </xf>
    <xf numFmtId="49" fontId="33" fillId="0" borderId="1" xfId="0" applyNumberFormat="1" applyFont="1" applyBorder="1" applyAlignment="1">
      <alignment horizontal="left" vertical="center" wrapText="1"/>
    </xf>
    <xf numFmtId="166" fontId="33" fillId="0" borderId="1" xfId="0" applyNumberFormat="1" applyFont="1" applyBorder="1" applyAlignment="1">
      <alignment horizontal="left" vertical="center" wrapText="1"/>
    </xf>
    <xf numFmtId="0" fontId="33" fillId="0" borderId="1" xfId="4" applyFont="1" applyBorder="1" applyAlignment="1">
      <alignment horizontal="left" vertical="center" wrapText="1"/>
    </xf>
    <xf numFmtId="171" fontId="26" fillId="0" borderId="1" xfId="0" applyNumberFormat="1" applyFont="1" applyBorder="1" applyAlignment="1">
      <alignment horizontal="center" vertical="center" wrapText="1"/>
    </xf>
    <xf numFmtId="171" fontId="47" fillId="0" borderId="1" xfId="0" applyNumberFormat="1" applyFont="1" applyBorder="1" applyAlignment="1">
      <alignment horizontal="center" vertical="center" wrapText="1"/>
    </xf>
    <xf numFmtId="0" fontId="24" fillId="0" borderId="1" xfId="5" applyFont="1" applyBorder="1" applyAlignment="1">
      <alignment vertical="center" wrapText="1"/>
    </xf>
    <xf numFmtId="0" fontId="26" fillId="0" borderId="1" xfId="5" applyFont="1" applyBorder="1" applyAlignment="1">
      <alignment vertical="center" wrapText="1"/>
    </xf>
    <xf numFmtId="0" fontId="27" fillId="0" borderId="1" xfId="0" applyFont="1" applyBorder="1" applyAlignment="1">
      <alignment horizontal="center" vertical="center" wrapText="1"/>
    </xf>
    <xf numFmtId="0" fontId="39" fillId="0" borderId="1" xfId="0" applyFont="1" applyBorder="1" applyAlignment="1">
      <alignment horizontal="left" vertical="center" wrapText="1"/>
    </xf>
    <xf numFmtId="0" fontId="33" fillId="0" borderId="0" xfId="0" applyFont="1" applyAlignment="1">
      <alignment vertical="center"/>
    </xf>
    <xf numFmtId="0" fontId="43" fillId="0" borderId="1" xfId="0" applyFont="1" applyBorder="1" applyAlignment="1">
      <alignment horizontal="center" vertical="center" wrapText="1"/>
    </xf>
    <xf numFmtId="0" fontId="40" fillId="0" borderId="1" xfId="0" applyFont="1" applyBorder="1" applyAlignment="1">
      <alignment horizontal="center" vertical="center" wrapText="1"/>
    </xf>
    <xf numFmtId="49" fontId="40" fillId="0" borderId="1" xfId="0" applyNumberFormat="1" applyFont="1" applyBorder="1" applyAlignment="1">
      <alignment horizontal="center" vertical="center" wrapText="1"/>
    </xf>
    <xf numFmtId="0" fontId="23" fillId="0" borderId="1" xfId="0" applyFont="1" applyBorder="1" applyAlignment="1">
      <alignment horizontal="left" vertical="center" wrapText="1"/>
    </xf>
    <xf numFmtId="0" fontId="27" fillId="0" borderId="1" xfId="0" applyFont="1" applyBorder="1" applyAlignment="1">
      <alignment vertical="center" wrapText="1"/>
    </xf>
    <xf numFmtId="172" fontId="24" fillId="0" borderId="1" xfId="0" applyNumberFormat="1" applyFont="1" applyBorder="1" applyAlignment="1">
      <alignment horizontal="center" vertical="center" wrapText="1"/>
    </xf>
    <xf numFmtId="49" fontId="27" fillId="0" borderId="0" xfId="0" applyNumberFormat="1" applyFont="1" applyAlignment="1">
      <alignment horizontal="center" vertical="center" wrapText="1"/>
    </xf>
    <xf numFmtId="167" fontId="24" fillId="0" borderId="1" xfId="0" applyNumberFormat="1" applyFont="1" applyBorder="1" applyAlignment="1">
      <alignment horizontal="center" vertical="center" wrapText="1"/>
    </xf>
    <xf numFmtId="167" fontId="33" fillId="0" borderId="1" xfId="0" applyNumberFormat="1" applyFont="1" applyBorder="1" applyAlignment="1">
      <alignment horizontal="center" vertical="center" wrapText="1"/>
    </xf>
    <xf numFmtId="171" fontId="24" fillId="0" borderId="1" xfId="0" applyNumberFormat="1" applyFont="1" applyBorder="1" applyAlignment="1">
      <alignment horizontal="center" vertical="center" wrapText="1"/>
    </xf>
    <xf numFmtId="171" fontId="27" fillId="0" borderId="1" xfId="0" applyNumberFormat="1" applyFont="1" applyBorder="1" applyAlignment="1">
      <alignment horizontal="center" vertical="center" wrapText="1"/>
    </xf>
    <xf numFmtId="0" fontId="23" fillId="0" borderId="0" xfId="0" applyFont="1" applyAlignment="1">
      <alignment vertical="center"/>
    </xf>
    <xf numFmtId="0" fontId="27" fillId="0" borderId="1" xfId="5" applyFont="1" applyBorder="1" applyAlignment="1">
      <alignment vertical="center" wrapText="1"/>
    </xf>
    <xf numFmtId="166" fontId="13" fillId="0" borderId="1" xfId="0" applyNumberFormat="1" applyFont="1" applyBorder="1" applyAlignment="1">
      <alignment horizontal="center" vertical="center" wrapText="1"/>
    </xf>
    <xf numFmtId="0" fontId="26" fillId="0" borderId="1" xfId="0" quotePrefix="1" applyFont="1" applyBorder="1" applyAlignment="1">
      <alignment vertical="center" wrapText="1"/>
    </xf>
    <xf numFmtId="166" fontId="24" fillId="0" borderId="1" xfId="0" quotePrefix="1" applyNumberFormat="1" applyFont="1" applyBorder="1" applyAlignment="1">
      <alignment horizontal="center" vertical="center" wrapText="1"/>
    </xf>
    <xf numFmtId="166" fontId="27" fillId="0" borderId="1" xfId="0" quotePrefix="1" applyNumberFormat="1" applyFont="1" applyBorder="1" applyAlignment="1">
      <alignment horizontal="center" vertical="center" wrapText="1"/>
    </xf>
    <xf numFmtId="0" fontId="29" fillId="0" borderId="1" xfId="0" applyFont="1" applyBorder="1" applyAlignment="1">
      <alignment vertical="center" wrapText="1"/>
    </xf>
    <xf numFmtId="0" fontId="48" fillId="0" borderId="1" xfId="0" applyFont="1" applyBorder="1" applyAlignment="1">
      <alignment vertical="center" wrapText="1"/>
    </xf>
    <xf numFmtId="49" fontId="48" fillId="0" borderId="1" xfId="0" applyNumberFormat="1" applyFont="1" applyBorder="1" applyAlignment="1">
      <alignment vertical="center" wrapText="1"/>
    </xf>
    <xf numFmtId="0" fontId="24" fillId="0" borderId="1" xfId="0" quotePrefix="1" applyFont="1" applyBorder="1" applyAlignment="1">
      <alignment horizontal="left" vertical="center" wrapText="1"/>
    </xf>
    <xf numFmtId="0" fontId="27" fillId="0" borderId="0" xfId="0" applyFont="1" applyAlignment="1">
      <alignment horizontal="center" vertical="center" wrapText="1"/>
    </xf>
    <xf numFmtId="0" fontId="24" fillId="0" borderId="1" xfId="87" applyFont="1" applyBorder="1" applyAlignment="1">
      <alignment horizontal="left" vertical="center" wrapText="1"/>
    </xf>
    <xf numFmtId="0" fontId="24" fillId="0" borderId="1" xfId="87" applyFont="1" applyBorder="1" applyAlignment="1">
      <alignment horizontal="center" vertical="center" wrapText="1"/>
    </xf>
    <xf numFmtId="0" fontId="27" fillId="0" borderId="1" xfId="0" applyFont="1" applyBorder="1" applyAlignment="1">
      <alignment horizontal="left" vertical="center" wrapText="1"/>
    </xf>
    <xf numFmtId="0" fontId="24" fillId="0" borderId="1" xfId="86" applyFont="1" applyBorder="1" applyAlignment="1">
      <alignment vertical="center" wrapText="1"/>
    </xf>
    <xf numFmtId="0" fontId="50" fillId="0" borderId="1" xfId="0" applyFont="1" applyBorder="1" applyAlignment="1">
      <alignment horizontal="center" vertical="center" wrapText="1"/>
    </xf>
    <xf numFmtId="0" fontId="24" fillId="0" borderId="1" xfId="8" applyFont="1" applyBorder="1" applyAlignment="1">
      <alignment horizontal="center" vertical="center" wrapText="1"/>
    </xf>
    <xf numFmtId="0" fontId="24" fillId="0" borderId="1" xfId="9" applyFont="1" applyBorder="1" applyAlignment="1">
      <alignment horizontal="left" vertical="center" wrapText="1"/>
    </xf>
    <xf numFmtId="0" fontId="24" fillId="0" borderId="1" xfId="9" applyFont="1" applyBorder="1" applyAlignment="1">
      <alignment horizontal="center" vertical="center" wrapText="1"/>
    </xf>
    <xf numFmtId="0" fontId="24" fillId="0" borderId="1" xfId="10" quotePrefix="1" applyFont="1" applyBorder="1" applyAlignment="1">
      <alignment horizontal="center" vertical="center" wrapText="1"/>
    </xf>
    <xf numFmtId="0" fontId="23" fillId="0" borderId="1" xfId="0" applyFont="1" applyBorder="1" applyAlignment="1">
      <alignment horizontal="justify" vertical="center" wrapText="1"/>
    </xf>
    <xf numFmtId="0" fontId="25" fillId="0" borderId="1" xfId="2" applyFont="1" applyBorder="1" applyAlignment="1">
      <alignment horizontal="center" vertical="center" wrapText="1"/>
    </xf>
    <xf numFmtId="0" fontId="47" fillId="0" borderId="0" xfId="0" applyFont="1" applyAlignment="1">
      <alignment vertical="center"/>
    </xf>
    <xf numFmtId="0" fontId="25" fillId="0" borderId="1" xfId="0" applyFont="1" applyBorder="1" applyAlignment="1">
      <alignment horizontal="left" vertical="center" wrapText="1"/>
    </xf>
    <xf numFmtId="0" fontId="46" fillId="0" borderId="1" xfId="0" applyFont="1" applyBorder="1" applyAlignment="1">
      <alignment horizontal="center" vertical="center" wrapText="1"/>
    </xf>
    <xf numFmtId="0" fontId="25" fillId="0" borderId="1" xfId="0" applyFont="1" applyBorder="1" applyAlignment="1">
      <alignment vertical="center"/>
    </xf>
    <xf numFmtId="0" fontId="26" fillId="0" borderId="1" xfId="0" applyFont="1" applyBorder="1" applyAlignment="1">
      <alignment vertical="center"/>
    </xf>
    <xf numFmtId="0" fontId="26" fillId="0" borderId="1" xfId="0" applyFont="1" applyBorder="1" applyAlignment="1">
      <alignment horizontal="center" vertical="center"/>
    </xf>
    <xf numFmtId="0" fontId="33" fillId="0" borderId="1" xfId="0" applyFont="1" applyBorder="1" applyAlignment="1">
      <alignment horizontal="center" vertical="center"/>
    </xf>
    <xf numFmtId="0" fontId="33" fillId="0" borderId="1" xfId="0" applyFont="1" applyBorder="1" applyAlignment="1">
      <alignment vertical="center"/>
    </xf>
    <xf numFmtId="2" fontId="26" fillId="0" borderId="1" xfId="0" applyNumberFormat="1" applyFont="1" applyBorder="1" applyAlignment="1">
      <alignment horizontal="center" vertical="center" wrapText="1"/>
    </xf>
    <xf numFmtId="0" fontId="25" fillId="0" borderId="1" xfId="2" applyFont="1" applyBorder="1" applyAlignment="1">
      <alignment vertical="center" wrapText="1"/>
    </xf>
    <xf numFmtId="0" fontId="25" fillId="0" borderId="1" xfId="12" applyFont="1" applyBorder="1" applyAlignment="1">
      <alignment horizontal="center" vertical="center" wrapText="1"/>
    </xf>
    <xf numFmtId="0" fontId="26" fillId="0" borderId="1" xfId="12" applyFont="1" applyBorder="1" applyAlignment="1">
      <alignment horizontal="center" vertical="center" wrapText="1"/>
    </xf>
    <xf numFmtId="166" fontId="25" fillId="0" borderId="1" xfId="2" applyNumberFormat="1" applyFont="1" applyBorder="1" applyAlignment="1">
      <alignment horizontal="center" vertical="center" wrapText="1"/>
    </xf>
    <xf numFmtId="166" fontId="26" fillId="0" borderId="1" xfId="2" applyNumberFormat="1" applyFont="1" applyBorder="1" applyAlignment="1">
      <alignment horizontal="center" vertical="center" wrapText="1"/>
    </xf>
    <xf numFmtId="0" fontId="26" fillId="0" borderId="1" xfId="2" applyFont="1" applyBorder="1" applyAlignment="1">
      <alignment horizontal="center" vertical="center" wrapText="1"/>
    </xf>
    <xf numFmtId="0" fontId="33" fillId="0" borderId="1" xfId="12" applyFont="1" applyBorder="1" applyAlignment="1">
      <alignment horizontal="center" vertical="center" wrapText="1"/>
    </xf>
    <xf numFmtId="0" fontId="46" fillId="0" borderId="0" xfId="0" applyFont="1" applyAlignment="1">
      <alignment vertical="center"/>
    </xf>
    <xf numFmtId="0" fontId="46" fillId="0" borderId="1" xfId="0" applyFont="1" applyBorder="1" applyAlignment="1">
      <alignment horizontal="left" vertical="center" wrapText="1"/>
    </xf>
    <xf numFmtId="0" fontId="25" fillId="0" borderId="1" xfId="0" applyFont="1" applyBorder="1" applyAlignment="1">
      <alignment horizontal="center" vertical="center"/>
    </xf>
    <xf numFmtId="0" fontId="33" fillId="0" borderId="1" xfId="2" applyFont="1" applyBorder="1" applyAlignment="1">
      <alignment vertical="center" wrapText="1"/>
    </xf>
    <xf numFmtId="0" fontId="33" fillId="0" borderId="1" xfId="0" applyFont="1" applyBorder="1" applyAlignment="1">
      <alignment horizontal="left" vertical="top" wrapText="1"/>
    </xf>
    <xf numFmtId="3" fontId="25" fillId="0" borderId="1" xfId="0" applyNumberFormat="1" applyFont="1" applyBorder="1" applyAlignment="1">
      <alignment horizontal="center" vertical="center" wrapText="1"/>
    </xf>
    <xf numFmtId="3" fontId="25" fillId="0" borderId="1" xfId="0" applyNumberFormat="1" applyFont="1" applyBorder="1" applyAlignment="1">
      <alignment horizontal="left" vertical="center" wrapText="1"/>
    </xf>
    <xf numFmtId="3" fontId="33" fillId="0" borderId="1" xfId="0" applyNumberFormat="1" applyFont="1" applyBorder="1" applyAlignment="1">
      <alignment horizontal="center" vertical="center" wrapText="1"/>
    </xf>
    <xf numFmtId="3" fontId="33" fillId="0" borderId="1" xfId="0" applyNumberFormat="1" applyFont="1" applyBorder="1" applyAlignment="1">
      <alignment horizontal="left" vertical="center" wrapText="1"/>
    </xf>
    <xf numFmtId="3" fontId="33" fillId="0" borderId="1" xfId="0" quotePrefix="1" applyNumberFormat="1" applyFont="1" applyBorder="1" applyAlignment="1">
      <alignment horizontal="left" vertical="center" wrapText="1"/>
    </xf>
    <xf numFmtId="3" fontId="33" fillId="0" borderId="1" xfId="0" applyNumberFormat="1" applyFont="1" applyBorder="1" applyAlignment="1">
      <alignment vertical="center" wrapText="1"/>
    </xf>
    <xf numFmtId="172" fontId="26" fillId="0" borderId="1" xfId="0" applyNumberFormat="1" applyFont="1" applyBorder="1" applyAlignment="1">
      <alignment horizontal="center" vertical="center" wrapText="1"/>
    </xf>
    <xf numFmtId="3" fontId="26" fillId="0" borderId="1" xfId="0" applyNumberFormat="1" applyFont="1" applyBorder="1" applyAlignment="1">
      <alignment vertical="center" wrapText="1"/>
    </xf>
    <xf numFmtId="3" fontId="26" fillId="0" borderId="1" xfId="0" applyNumberFormat="1" applyFont="1" applyBorder="1" applyAlignment="1">
      <alignment horizontal="center" vertical="center" wrapText="1"/>
    </xf>
    <xf numFmtId="3" fontId="25" fillId="0" borderId="1" xfId="0" applyNumberFormat="1" applyFont="1" applyBorder="1" applyAlignment="1">
      <alignment vertical="center" wrapText="1"/>
    </xf>
    <xf numFmtId="3" fontId="26" fillId="0" borderId="1" xfId="0" quotePrefix="1" applyNumberFormat="1" applyFont="1" applyBorder="1" applyAlignment="1">
      <alignment horizontal="left" vertical="center" wrapText="1"/>
    </xf>
    <xf numFmtId="3" fontId="26" fillId="0" borderId="1" xfId="0" applyNumberFormat="1" applyFont="1" applyBorder="1" applyAlignment="1">
      <alignment horizontal="left" vertical="center" wrapText="1"/>
    </xf>
    <xf numFmtId="0" fontId="25" fillId="0" borderId="1" xfId="10" applyFont="1" applyBorder="1" applyAlignment="1">
      <alignment horizontal="center" vertical="center" wrapText="1"/>
    </xf>
    <xf numFmtId="0" fontId="25" fillId="0" borderId="1" xfId="10" applyFont="1" applyBorder="1" applyAlignment="1">
      <alignment vertical="center" wrapText="1"/>
    </xf>
    <xf numFmtId="0" fontId="25" fillId="0" borderId="1" xfId="10" quotePrefix="1" applyFont="1" applyBorder="1" applyAlignment="1">
      <alignment horizontal="center" vertical="center" wrapText="1"/>
    </xf>
    <xf numFmtId="1" fontId="25" fillId="0" borderId="1" xfId="0" applyNumberFormat="1" applyFont="1" applyBorder="1" applyAlignment="1">
      <alignment horizontal="center" vertical="center" wrapText="1"/>
    </xf>
    <xf numFmtId="0" fontId="33" fillId="0" borderId="0" xfId="0" applyFont="1" applyAlignment="1">
      <alignment horizontal="center" vertical="center"/>
    </xf>
    <xf numFmtId="0" fontId="33" fillId="0" borderId="1" xfId="2" applyFont="1" applyBorder="1" applyAlignment="1">
      <alignment horizontal="left" vertical="center" wrapText="1"/>
    </xf>
    <xf numFmtId="170" fontId="33" fillId="0" borderId="1" xfId="0" applyNumberFormat="1" applyFont="1" applyBorder="1" applyAlignment="1">
      <alignment horizontal="left" vertical="center" wrapText="1"/>
    </xf>
    <xf numFmtId="49" fontId="25" fillId="0" borderId="1" xfId="0" applyNumberFormat="1" applyFont="1" applyBorder="1" applyAlignment="1">
      <alignment horizontal="center" vertical="center" wrapText="1"/>
    </xf>
    <xf numFmtId="0" fontId="26" fillId="0" borderId="1" xfId="0" quotePrefix="1" applyFont="1" applyBorder="1" applyAlignment="1">
      <alignment horizontal="left" vertical="center" wrapText="1"/>
    </xf>
    <xf numFmtId="0" fontId="26" fillId="0" borderId="1" xfId="10" quotePrefix="1" applyFont="1" applyBorder="1" applyAlignment="1">
      <alignment horizontal="center" vertical="center" wrapText="1"/>
    </xf>
    <xf numFmtId="166" fontId="26" fillId="0" borderId="1" xfId="10" quotePrefix="1" applyNumberFormat="1" applyFont="1" applyBorder="1" applyAlignment="1">
      <alignment horizontal="center" vertical="center" wrapText="1"/>
    </xf>
    <xf numFmtId="0" fontId="33" fillId="0" borderId="1" xfId="10" quotePrefix="1" applyFont="1" applyBorder="1" applyAlignment="1">
      <alignment horizontal="left" vertical="center" wrapText="1"/>
    </xf>
    <xf numFmtId="3" fontId="33" fillId="0" borderId="1" xfId="0" quotePrefix="1" applyNumberFormat="1" applyFont="1" applyBorder="1" applyAlignment="1">
      <alignment horizontal="center" vertical="center" wrapText="1"/>
    </xf>
    <xf numFmtId="4" fontId="33" fillId="0" borderId="1" xfId="0" applyNumberFormat="1" applyFont="1" applyBorder="1" applyAlignment="1">
      <alignment horizontal="center" vertical="center" wrapText="1"/>
    </xf>
    <xf numFmtId="49" fontId="33" fillId="0" borderId="1" xfId="0" quotePrefix="1" applyNumberFormat="1" applyFont="1" applyBorder="1" applyAlignment="1">
      <alignment horizontal="center" vertical="center" wrapText="1"/>
    </xf>
    <xf numFmtId="4" fontId="33" fillId="0" borderId="1" xfId="0" applyNumberFormat="1" applyFont="1" applyBorder="1" applyAlignment="1">
      <alignment vertical="center" wrapText="1"/>
    </xf>
    <xf numFmtId="49" fontId="33" fillId="0" borderId="1" xfId="0" applyNumberFormat="1" applyFont="1" applyBorder="1" applyAlignment="1">
      <alignment vertical="center" wrapText="1"/>
    </xf>
    <xf numFmtId="166" fontId="25" fillId="0" borderId="1" xfId="10" applyNumberFormat="1" applyFont="1" applyBorder="1" applyAlignment="1">
      <alignment horizontal="center" vertical="center" wrapText="1"/>
    </xf>
    <xf numFmtId="0" fontId="26" fillId="0" borderId="1" xfId="10" applyFont="1" applyBorder="1" applyAlignment="1">
      <alignment horizontal="center" vertical="center" wrapText="1"/>
    </xf>
    <xf numFmtId="0" fontId="26" fillId="0" borderId="1" xfId="10" applyFont="1" applyBorder="1" applyAlignment="1">
      <alignment vertical="center" wrapText="1"/>
    </xf>
    <xf numFmtId="166" fontId="26" fillId="0" borderId="1" xfId="10" applyNumberFormat="1" applyFont="1" applyBorder="1" applyAlignment="1">
      <alignment horizontal="center" vertical="center" wrapText="1"/>
    </xf>
    <xf numFmtId="0" fontId="33" fillId="0" borderId="1" xfId="10" applyFont="1" applyBorder="1" applyAlignment="1">
      <alignment horizontal="center" vertical="center" wrapText="1"/>
    </xf>
    <xf numFmtId="0" fontId="33" fillId="0" borderId="1" xfId="10" applyFont="1" applyBorder="1" applyAlignment="1">
      <alignment vertical="center" wrapText="1"/>
    </xf>
    <xf numFmtId="166" fontId="33" fillId="0" borderId="1" xfId="10" applyNumberFormat="1" applyFont="1" applyBorder="1" applyAlignment="1">
      <alignment horizontal="center" vertical="center" wrapText="1"/>
    </xf>
    <xf numFmtId="2" fontId="26" fillId="0" borderId="1" xfId="10" applyNumberFormat="1" applyFont="1" applyBorder="1" applyAlignment="1">
      <alignment horizontal="center" vertical="center" wrapText="1"/>
    </xf>
    <xf numFmtId="0" fontId="33" fillId="0" borderId="1" xfId="13" quotePrefix="1" applyFont="1" applyBorder="1" applyAlignment="1">
      <alignment horizontal="center" vertical="center" wrapText="1"/>
    </xf>
    <xf numFmtId="0" fontId="33" fillId="0" borderId="1" xfId="10" quotePrefix="1" applyFont="1" applyBorder="1" applyAlignment="1">
      <alignment horizontal="center" vertical="center" wrapText="1"/>
    </xf>
    <xf numFmtId="167" fontId="26" fillId="0" borderId="1" xfId="10" applyNumberFormat="1" applyFont="1" applyBorder="1" applyAlignment="1">
      <alignment horizontal="center" vertical="center" wrapText="1"/>
    </xf>
    <xf numFmtId="0" fontId="44" fillId="0" borderId="10" xfId="10" applyFont="1" applyBorder="1" applyAlignment="1">
      <alignment horizontal="center" vertical="center" wrapText="1"/>
    </xf>
    <xf numFmtId="0" fontId="44" fillId="0" borderId="10" xfId="0" applyFont="1" applyBorder="1" applyAlignment="1">
      <alignment vertical="center" wrapText="1"/>
    </xf>
    <xf numFmtId="0" fontId="44" fillId="0" borderId="10" xfId="0" applyFont="1" applyBorder="1" applyAlignment="1">
      <alignment horizontal="center" vertical="center" wrapText="1"/>
    </xf>
    <xf numFmtId="166" fontId="43" fillId="0" borderId="1" xfId="0" applyNumberFormat="1" applyFont="1" applyBorder="1" applyAlignment="1">
      <alignment horizontal="center" vertical="center" wrapText="1"/>
    </xf>
    <xf numFmtId="167" fontId="26" fillId="0" borderId="1" xfId="0" applyNumberFormat="1" applyFont="1" applyBorder="1" applyAlignment="1">
      <alignment horizontal="center" vertical="center" wrapText="1"/>
    </xf>
    <xf numFmtId="0" fontId="33" fillId="0" borderId="1" xfId="10" applyFont="1" applyBorder="1" applyAlignment="1">
      <alignment horizontal="left" vertical="center" wrapText="1"/>
    </xf>
    <xf numFmtId="0" fontId="26" fillId="0" borderId="1" xfId="10" quotePrefix="1" applyFont="1" applyBorder="1" applyAlignment="1">
      <alignment vertical="center" wrapText="1"/>
    </xf>
    <xf numFmtId="166" fontId="33" fillId="0" borderId="1" xfId="10" quotePrefix="1" applyNumberFormat="1" applyFont="1" applyBorder="1" applyAlignment="1">
      <alignment horizontal="center" vertical="center" wrapText="1"/>
    </xf>
    <xf numFmtId="166" fontId="25" fillId="0" borderId="1" xfId="10" quotePrefix="1" applyNumberFormat="1" applyFont="1" applyBorder="1" applyAlignment="1">
      <alignment horizontal="center" vertical="center" wrapText="1"/>
    </xf>
    <xf numFmtId="0" fontId="25" fillId="0" borderId="1" xfId="10" applyFont="1" applyBorder="1" applyAlignment="1">
      <alignment vertical="center"/>
    </xf>
    <xf numFmtId="0" fontId="25" fillId="0" borderId="1" xfId="5" applyFont="1" applyBorder="1" applyAlignment="1">
      <alignment horizontal="center" vertical="center" wrapText="1"/>
    </xf>
    <xf numFmtId="166" fontId="25" fillId="0" borderId="1" xfId="5" applyNumberFormat="1" applyFont="1" applyBorder="1" applyAlignment="1">
      <alignment horizontal="center" vertical="center" wrapText="1"/>
    </xf>
    <xf numFmtId="166" fontId="24" fillId="0" borderId="1" xfId="5" applyNumberFormat="1" applyFont="1" applyBorder="1" applyAlignment="1">
      <alignment horizontal="center" vertical="center" wrapText="1"/>
    </xf>
    <xf numFmtId="0" fontId="45" fillId="0" borderId="1" xfId="0" applyFont="1" applyBorder="1" applyAlignment="1">
      <alignment horizontal="center" vertical="center" wrapText="1"/>
    </xf>
    <xf numFmtId="0" fontId="23" fillId="0" borderId="1" xfId="0" applyFont="1" applyBorder="1" applyAlignment="1">
      <alignment horizontal="left" vertical="top" wrapText="1"/>
    </xf>
    <xf numFmtId="0" fontId="14" fillId="0" borderId="1" xfId="0" applyFont="1" applyBorder="1" applyAlignment="1">
      <alignment horizontal="center" vertical="center" wrapText="1"/>
    </xf>
    <xf numFmtId="166" fontId="14"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0" fontId="24" fillId="0" borderId="1" xfId="0" applyFont="1" applyBorder="1" applyAlignment="1">
      <alignment horizontal="center" vertical="center"/>
    </xf>
    <xf numFmtId="0" fontId="24" fillId="0" borderId="1" xfId="0" applyFont="1" applyBorder="1" applyAlignment="1">
      <alignment vertical="center"/>
    </xf>
    <xf numFmtId="0" fontId="24" fillId="0" borderId="1" xfId="0" applyFont="1" applyBorder="1"/>
    <xf numFmtId="0" fontId="24" fillId="0" borderId="1" xfId="0" applyFont="1" applyBorder="1" applyAlignment="1">
      <alignment horizontal="center"/>
    </xf>
    <xf numFmtId="0" fontId="24" fillId="0" borderId="1" xfId="0" applyFont="1" applyBorder="1" applyAlignment="1">
      <alignment wrapText="1"/>
    </xf>
    <xf numFmtId="0" fontId="24" fillId="0" borderId="1" xfId="10" applyFont="1" applyBorder="1" applyAlignment="1">
      <alignment horizontal="center" vertical="center" wrapText="1"/>
    </xf>
    <xf numFmtId="0" fontId="24" fillId="0" borderId="1" xfId="10" applyFont="1" applyBorder="1" applyAlignment="1">
      <alignment vertical="center" wrapText="1"/>
    </xf>
    <xf numFmtId="1" fontId="24" fillId="0" borderId="1" xfId="10" applyNumberFormat="1" applyFont="1" applyBorder="1" applyAlignment="1">
      <alignment horizontal="center" vertical="center" wrapText="1"/>
    </xf>
    <xf numFmtId="0" fontId="24" fillId="0" borderId="1" xfId="14" applyFont="1" applyBorder="1" applyAlignment="1">
      <alignment vertical="center" wrapText="1"/>
    </xf>
    <xf numFmtId="0" fontId="24" fillId="0" borderId="1" xfId="14" applyFont="1" applyBorder="1" applyAlignment="1">
      <alignment horizontal="center" vertical="center" wrapText="1"/>
    </xf>
    <xf numFmtId="3" fontId="24" fillId="0" borderId="1" xfId="0" applyNumberFormat="1" applyFont="1" applyBorder="1" applyAlignment="1">
      <alignment horizontal="center" vertical="center" wrapText="1"/>
    </xf>
    <xf numFmtId="0" fontId="14" fillId="0" borderId="1" xfId="83" applyFont="1" applyBorder="1" applyAlignment="1">
      <alignment vertical="center" wrapText="1"/>
    </xf>
    <xf numFmtId="0" fontId="14" fillId="0" borderId="1" xfId="83" applyFont="1" applyBorder="1" applyAlignment="1">
      <alignment horizontal="center" vertical="center" wrapText="1"/>
    </xf>
    <xf numFmtId="165" fontId="14" fillId="0" borderId="1" xfId="84" applyFont="1" applyFill="1" applyBorder="1" applyAlignment="1">
      <alignment horizontal="center" vertical="center" wrapText="1"/>
    </xf>
    <xf numFmtId="165" fontId="14" fillId="0" borderId="6" xfId="84" applyFont="1" applyFill="1" applyBorder="1" applyAlignment="1">
      <alignment horizontal="center" vertical="center" wrapText="1"/>
    </xf>
    <xf numFmtId="0" fontId="14" fillId="0" borderId="9" xfId="83" applyFont="1" applyBorder="1" applyAlignment="1">
      <alignment horizontal="left" vertical="center" wrapText="1"/>
    </xf>
    <xf numFmtId="1" fontId="34" fillId="0" borderId="1" xfId="83" applyNumberFormat="1" applyFont="1" applyBorder="1" applyAlignment="1">
      <alignment horizontal="center" vertical="center" shrinkToFit="1"/>
    </xf>
    <xf numFmtId="0" fontId="34" fillId="0" borderId="1" xfId="83" applyFont="1" applyBorder="1" applyAlignment="1">
      <alignment horizontal="left" vertical="center" wrapText="1"/>
    </xf>
    <xf numFmtId="49" fontId="34" fillId="0" borderId="1" xfId="83" applyNumberFormat="1" applyFont="1" applyBorder="1" applyAlignment="1">
      <alignment horizontal="left" vertical="top" wrapText="1"/>
    </xf>
    <xf numFmtId="0" fontId="34" fillId="0" borderId="1" xfId="83" applyFont="1" applyBorder="1" applyAlignment="1">
      <alignment horizontal="center" vertical="center" wrapText="1"/>
    </xf>
    <xf numFmtId="0" fontId="36" fillId="0" borderId="1" xfId="83" applyFont="1" applyBorder="1" applyAlignment="1">
      <alignment horizontal="center" vertical="center" wrapText="1"/>
    </xf>
    <xf numFmtId="165" fontId="36" fillId="0" borderId="1" xfId="84" applyFont="1" applyFill="1" applyBorder="1" applyAlignment="1">
      <alignment horizontal="center" vertical="center" shrinkToFit="1"/>
    </xf>
    <xf numFmtId="0" fontId="13" fillId="0" borderId="1" xfId="83" applyFont="1" applyBorder="1" applyAlignment="1">
      <alignment horizontal="left" vertical="center" wrapText="1"/>
    </xf>
    <xf numFmtId="49" fontId="13" fillId="0" borderId="1" xfId="83" applyNumberFormat="1" applyFont="1" applyBorder="1" applyAlignment="1">
      <alignment horizontal="left" vertical="top" wrapText="1"/>
    </xf>
    <xf numFmtId="0" fontId="28" fillId="0" borderId="1" xfId="83" applyFont="1" applyBorder="1" applyAlignment="1">
      <alignment horizontal="center" vertical="center" wrapText="1"/>
    </xf>
    <xf numFmtId="1" fontId="27" fillId="0" borderId="1" xfId="83" applyNumberFormat="1" applyFont="1" applyBorder="1" applyAlignment="1">
      <alignment horizontal="center" vertical="center" shrinkToFit="1"/>
    </xf>
    <xf numFmtId="0" fontId="27" fillId="0" borderId="1" xfId="83" applyFont="1" applyBorder="1" applyAlignment="1">
      <alignment horizontal="left" vertical="center" wrapText="1"/>
    </xf>
    <xf numFmtId="49" fontId="27" fillId="0" borderId="1" xfId="83" applyNumberFormat="1" applyFont="1" applyBorder="1" applyAlignment="1">
      <alignment horizontal="left" vertical="top" wrapText="1"/>
    </xf>
    <xf numFmtId="0" fontId="27" fillId="0" borderId="1" xfId="83" applyFont="1" applyBorder="1" applyAlignment="1">
      <alignment horizontal="center" vertical="center" wrapText="1"/>
    </xf>
    <xf numFmtId="0" fontId="39" fillId="0" borderId="1" xfId="83" applyFont="1" applyBorder="1" applyAlignment="1">
      <alignment horizontal="center" vertical="center" wrapText="1"/>
    </xf>
    <xf numFmtId="165" fontId="39" fillId="0" borderId="1" xfId="84" applyFont="1" applyFill="1" applyBorder="1" applyAlignment="1">
      <alignment horizontal="center" vertical="center" shrinkToFit="1"/>
    </xf>
    <xf numFmtId="49" fontId="13" fillId="0" borderId="1" xfId="83" quotePrefix="1" applyNumberFormat="1" applyFont="1" applyBorder="1" applyAlignment="1">
      <alignment horizontal="left" vertical="top" wrapText="1"/>
    </xf>
    <xf numFmtId="0" fontId="14" fillId="0" borderId="9" xfId="83" applyFont="1" applyBorder="1" applyAlignment="1">
      <alignment horizontal="left" vertical="center"/>
    </xf>
    <xf numFmtId="0" fontId="37" fillId="0" borderId="9" xfId="83" applyFont="1" applyBorder="1" applyAlignment="1">
      <alignment vertical="center"/>
    </xf>
    <xf numFmtId="0" fontId="37" fillId="0" borderId="8" xfId="83" applyFont="1" applyBorder="1" applyAlignment="1">
      <alignment horizontal="center" vertical="center"/>
    </xf>
    <xf numFmtId="0" fontId="37" fillId="0" borderId="6" xfId="83" applyFont="1" applyBorder="1" applyAlignment="1">
      <alignment vertical="center"/>
    </xf>
    <xf numFmtId="168" fontId="5" fillId="0" borderId="1" xfId="1" applyNumberFormat="1" applyFont="1" applyBorder="1" applyAlignment="1">
      <alignment horizontal="center" vertical="center" wrapText="1"/>
    </xf>
    <xf numFmtId="168" fontId="5" fillId="0" borderId="4" xfId="1" applyNumberFormat="1" applyFont="1" applyBorder="1" applyAlignment="1">
      <alignment horizontal="center" vertical="center" wrapText="1"/>
    </xf>
    <xf numFmtId="168" fontId="5" fillId="0" borderId="5" xfId="1" applyNumberFormat="1" applyFont="1" applyBorder="1" applyAlignment="1">
      <alignment horizontal="center" vertical="center" wrapText="1"/>
    </xf>
    <xf numFmtId="168" fontId="5" fillId="0" borderId="4"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0" xfId="0" applyFont="1" applyAlignment="1">
      <alignment horizontal="center" vertical="center" wrapText="1"/>
    </xf>
    <xf numFmtId="165" fontId="20" fillId="0" borderId="4" xfId="3" applyFont="1" applyFill="1" applyBorder="1" applyAlignment="1">
      <alignment horizontal="center" vertical="center" wrapText="1"/>
    </xf>
    <xf numFmtId="165" fontId="20" fillId="0" borderId="5" xfId="3" applyFont="1" applyFill="1" applyBorder="1" applyAlignment="1">
      <alignment horizontal="center" vertical="center" wrapText="1"/>
    </xf>
    <xf numFmtId="0" fontId="23" fillId="0" borderId="0" xfId="0" applyFont="1" applyAlignment="1">
      <alignment horizontal="center" vertical="center" wrapText="1"/>
    </xf>
    <xf numFmtId="49" fontId="20" fillId="0" borderId="11" xfId="0" applyNumberFormat="1" applyFont="1" applyBorder="1" applyAlignment="1">
      <alignment horizontal="center" vertical="center" wrapText="1"/>
    </xf>
    <xf numFmtId="49" fontId="20" fillId="0" borderId="7" xfId="0" applyNumberFormat="1" applyFont="1" applyBorder="1" applyAlignment="1">
      <alignment horizontal="center" vertical="center" wrapText="1"/>
    </xf>
    <xf numFmtId="49" fontId="20" fillId="0" borderId="12" xfId="0" applyNumberFormat="1" applyFont="1" applyBorder="1" applyAlignment="1">
      <alignment horizontal="center" vertical="center" wrapText="1"/>
    </xf>
    <xf numFmtId="0" fontId="23" fillId="0" borderId="1" xfId="2" applyFont="1" applyBorder="1" applyAlignment="1">
      <alignment horizontal="center" vertical="center" wrapText="1"/>
    </xf>
    <xf numFmtId="165" fontId="23" fillId="0" borderId="1" xfId="3" applyFont="1" applyFill="1" applyBorder="1" applyAlignment="1">
      <alignment horizontal="center" vertical="center" wrapText="1"/>
    </xf>
    <xf numFmtId="49" fontId="20" fillId="0" borderId="0" xfId="0" applyNumberFormat="1" applyFont="1" applyAlignment="1">
      <alignment horizontal="center" vertical="center" wrapText="1"/>
    </xf>
    <xf numFmtId="0" fontId="33" fillId="0" borderId="0" xfId="0" applyFont="1" applyAlignment="1">
      <alignment horizontal="center" vertical="center" wrapText="1"/>
    </xf>
    <xf numFmtId="165" fontId="20" fillId="0" borderId="1" xfId="3" applyFont="1" applyFill="1" applyBorder="1" applyAlignment="1">
      <alignment horizontal="center" vertical="center" wrapText="1"/>
    </xf>
    <xf numFmtId="0" fontId="25" fillId="0" borderId="0" xfId="0" applyFont="1" applyAlignment="1">
      <alignment horizontal="center" vertical="center"/>
    </xf>
    <xf numFmtId="0" fontId="25" fillId="0" borderId="1" xfId="2" applyFont="1" applyBorder="1" applyAlignment="1">
      <alignment horizontal="center" vertical="center" wrapText="1"/>
    </xf>
    <xf numFmtId="165" fontId="25" fillId="0" borderId="1" xfId="3" applyFont="1" applyFill="1" applyBorder="1" applyAlignment="1">
      <alignment horizontal="center" vertical="center" wrapText="1"/>
    </xf>
    <xf numFmtId="0" fontId="20" fillId="0" borderId="1" xfId="0" applyFont="1" applyBorder="1" applyAlignment="1">
      <alignment horizontal="center" vertical="center" wrapText="1"/>
    </xf>
    <xf numFmtId="0" fontId="33" fillId="0" borderId="7" xfId="0" applyFont="1" applyBorder="1" applyAlignment="1">
      <alignment horizontal="center" vertical="center" wrapText="1"/>
    </xf>
    <xf numFmtId="0" fontId="24" fillId="0" borderId="1" xfId="0" applyFont="1" applyBorder="1" applyAlignment="1">
      <alignment horizontal="center" vertical="center" wrapText="1"/>
    </xf>
    <xf numFmtId="0" fontId="23" fillId="0" borderId="0" xfId="0" applyFont="1" applyAlignment="1">
      <alignment horizontal="center" vertical="center"/>
    </xf>
    <xf numFmtId="0" fontId="14" fillId="0" borderId="8" xfId="83" applyFont="1" applyBorder="1" applyAlignment="1">
      <alignment horizontal="left" vertical="center" wrapText="1"/>
    </xf>
    <xf numFmtId="0" fontId="14" fillId="0" borderId="9" xfId="83" applyFont="1" applyBorder="1" applyAlignment="1">
      <alignment horizontal="left" vertical="center" wrapText="1"/>
    </xf>
    <xf numFmtId="0" fontId="35" fillId="0" borderId="0" xfId="83" applyFont="1" applyAlignment="1">
      <alignment horizontal="center" vertical="center" wrapText="1"/>
    </xf>
    <xf numFmtId="0" fontId="14" fillId="0" borderId="8" xfId="83" applyFont="1" applyBorder="1" applyAlignment="1">
      <alignment horizontal="center" vertical="center" wrapText="1"/>
    </xf>
    <xf numFmtId="0" fontId="14" fillId="0" borderId="6" xfId="83" applyFont="1" applyBorder="1" applyAlignment="1">
      <alignment horizontal="center" vertical="center" wrapText="1"/>
    </xf>
    <xf numFmtId="0" fontId="36" fillId="0" borderId="0" xfId="83" applyFont="1" applyAlignment="1">
      <alignment horizontal="center" vertical="center" wrapText="1"/>
    </xf>
    <xf numFmtId="0" fontId="14" fillId="0" borderId="8" xfId="83" applyFont="1" applyBorder="1" applyAlignment="1">
      <alignment horizontal="left" vertical="center"/>
    </xf>
    <xf numFmtId="0" fontId="14" fillId="0" borderId="9" xfId="83" applyFont="1" applyBorder="1" applyAlignment="1">
      <alignment horizontal="left" vertical="center"/>
    </xf>
  </cellXfs>
  <cellStyles count="88">
    <cellStyle name="Comma" xfId="1" builtinId="3"/>
    <cellStyle name="Comma 11" xfId="20" xr:uid="{00000000-0005-0000-0000-000001000000}"/>
    <cellStyle name="Comma 13" xfId="21" xr:uid="{00000000-0005-0000-0000-000002000000}"/>
    <cellStyle name="Comma 146" xfId="62" xr:uid="{00000000-0005-0000-0000-000003000000}"/>
    <cellStyle name="Comma 148" xfId="61" xr:uid="{00000000-0005-0000-0000-000004000000}"/>
    <cellStyle name="Comma 15" xfId="22" xr:uid="{00000000-0005-0000-0000-000005000000}"/>
    <cellStyle name="Comma 150" xfId="63" xr:uid="{00000000-0005-0000-0000-000006000000}"/>
    <cellStyle name="Comma 152" xfId="64" xr:uid="{00000000-0005-0000-0000-000007000000}"/>
    <cellStyle name="Comma 154" xfId="65" xr:uid="{00000000-0005-0000-0000-000008000000}"/>
    <cellStyle name="Comma 156" xfId="66" xr:uid="{00000000-0005-0000-0000-000009000000}"/>
    <cellStyle name="Comma 158" xfId="67" xr:uid="{00000000-0005-0000-0000-00000A000000}"/>
    <cellStyle name="Comma 160" xfId="68" xr:uid="{00000000-0005-0000-0000-00000B000000}"/>
    <cellStyle name="Comma 162" xfId="69" xr:uid="{00000000-0005-0000-0000-00000C000000}"/>
    <cellStyle name="Comma 164" xfId="70" xr:uid="{00000000-0005-0000-0000-00000D000000}"/>
    <cellStyle name="Comma 166" xfId="71" xr:uid="{00000000-0005-0000-0000-00000E000000}"/>
    <cellStyle name="Comma 168" xfId="72" xr:uid="{00000000-0005-0000-0000-00000F000000}"/>
    <cellStyle name="Comma 17" xfId="23" xr:uid="{00000000-0005-0000-0000-000010000000}"/>
    <cellStyle name="Comma 170" xfId="73" xr:uid="{00000000-0005-0000-0000-000011000000}"/>
    <cellStyle name="Comma 172" xfId="74" xr:uid="{00000000-0005-0000-0000-000012000000}"/>
    <cellStyle name="Comma 174" xfId="75" xr:uid="{00000000-0005-0000-0000-000013000000}"/>
    <cellStyle name="Comma 176" xfId="76" xr:uid="{00000000-0005-0000-0000-000014000000}"/>
    <cellStyle name="Comma 178" xfId="77" xr:uid="{00000000-0005-0000-0000-000015000000}"/>
    <cellStyle name="Comma 180" xfId="78" xr:uid="{00000000-0005-0000-0000-000016000000}"/>
    <cellStyle name="Comma 184" xfId="79" xr:uid="{00000000-0005-0000-0000-000017000000}"/>
    <cellStyle name="Comma 186" xfId="80" xr:uid="{00000000-0005-0000-0000-000018000000}"/>
    <cellStyle name="Comma 189" xfId="81" xr:uid="{00000000-0005-0000-0000-000019000000}"/>
    <cellStyle name="Comma 19" xfId="24" xr:uid="{00000000-0005-0000-0000-00001A000000}"/>
    <cellStyle name="Comma 191" xfId="82" xr:uid="{00000000-0005-0000-0000-00001B000000}"/>
    <cellStyle name="Comma 2" xfId="84" xr:uid="{00000000-0005-0000-0000-00001C000000}"/>
    <cellStyle name="Comma 2 2" xfId="85" xr:uid="{00000000-0005-0000-0000-00001D000000}"/>
    <cellStyle name="Comma 21" xfId="25" xr:uid="{00000000-0005-0000-0000-00001E000000}"/>
    <cellStyle name="Comma 23" xfId="26" xr:uid="{00000000-0005-0000-0000-00001F000000}"/>
    <cellStyle name="Comma 25" xfId="27" xr:uid="{00000000-0005-0000-0000-000020000000}"/>
    <cellStyle name="Comma 27" xfId="28" xr:uid="{00000000-0005-0000-0000-000021000000}"/>
    <cellStyle name="Comma 29" xfId="29" xr:uid="{00000000-0005-0000-0000-000022000000}"/>
    <cellStyle name="Comma 3" xfId="17" xr:uid="{00000000-0005-0000-0000-000023000000}"/>
    <cellStyle name="Comma 33" xfId="30" xr:uid="{00000000-0005-0000-0000-000024000000}"/>
    <cellStyle name="Comma 35" xfId="31" xr:uid="{00000000-0005-0000-0000-000025000000}"/>
    <cellStyle name="Comma 37" xfId="32" xr:uid="{00000000-0005-0000-0000-000026000000}"/>
    <cellStyle name="Comma 39" xfId="33" xr:uid="{00000000-0005-0000-0000-000027000000}"/>
    <cellStyle name="Comma 41" xfId="34" xr:uid="{00000000-0005-0000-0000-000028000000}"/>
    <cellStyle name="Comma 43" xfId="35" xr:uid="{00000000-0005-0000-0000-000029000000}"/>
    <cellStyle name="Comma 45" xfId="36" xr:uid="{00000000-0005-0000-0000-00002A000000}"/>
    <cellStyle name="Comma 47" xfId="37" xr:uid="{00000000-0005-0000-0000-00002B000000}"/>
    <cellStyle name="Comma 49" xfId="38" xr:uid="{00000000-0005-0000-0000-00002C000000}"/>
    <cellStyle name="Comma 51" xfId="39" xr:uid="{00000000-0005-0000-0000-00002D000000}"/>
    <cellStyle name="Comma 53" xfId="40" xr:uid="{00000000-0005-0000-0000-00002E000000}"/>
    <cellStyle name="Comma 55" xfId="41" xr:uid="{00000000-0005-0000-0000-00002F000000}"/>
    <cellStyle name="Comma 57" xfId="42" xr:uid="{00000000-0005-0000-0000-000030000000}"/>
    <cellStyle name="Comma 60" xfId="43" xr:uid="{00000000-0005-0000-0000-000031000000}"/>
    <cellStyle name="Comma 62" xfId="44" xr:uid="{00000000-0005-0000-0000-000032000000}"/>
    <cellStyle name="Comma 64" xfId="45" xr:uid="{00000000-0005-0000-0000-000033000000}"/>
    <cellStyle name="Comma 66" xfId="46" xr:uid="{00000000-0005-0000-0000-000034000000}"/>
    <cellStyle name="Comma 68" xfId="47" xr:uid="{00000000-0005-0000-0000-000035000000}"/>
    <cellStyle name="Comma 7" xfId="18" xr:uid="{00000000-0005-0000-0000-000036000000}"/>
    <cellStyle name="Comma 70" xfId="48" xr:uid="{00000000-0005-0000-0000-000037000000}"/>
    <cellStyle name="Comma 72" xfId="49" xr:uid="{00000000-0005-0000-0000-000038000000}"/>
    <cellStyle name="Comma 74" xfId="50" xr:uid="{00000000-0005-0000-0000-000039000000}"/>
    <cellStyle name="Comma 76" xfId="51" xr:uid="{00000000-0005-0000-0000-00003A000000}"/>
    <cellStyle name="Comma 78" xfId="52" xr:uid="{00000000-0005-0000-0000-00003B000000}"/>
    <cellStyle name="Comma 80" xfId="53" xr:uid="{00000000-0005-0000-0000-00003C000000}"/>
    <cellStyle name="Comma 82" xfId="54" xr:uid="{00000000-0005-0000-0000-00003D000000}"/>
    <cellStyle name="Comma 84" xfId="55" xr:uid="{00000000-0005-0000-0000-00003E000000}"/>
    <cellStyle name="Comma 86" xfId="56" xr:uid="{00000000-0005-0000-0000-00003F000000}"/>
    <cellStyle name="Comma 88" xfId="57" xr:uid="{00000000-0005-0000-0000-000040000000}"/>
    <cellStyle name="Comma 9" xfId="19" xr:uid="{00000000-0005-0000-0000-000041000000}"/>
    <cellStyle name="Comma 90" xfId="58" xr:uid="{00000000-0005-0000-0000-000042000000}"/>
    <cellStyle name="Comma_Lasta studio" xfId="3" xr:uid="{00000000-0005-0000-0000-000043000000}"/>
    <cellStyle name="Currency" xfId="11" builtinId="4"/>
    <cellStyle name="Currency 2" xfId="59" xr:uid="{00000000-0005-0000-0000-000045000000}"/>
    <cellStyle name="Currency 4" xfId="60" xr:uid="{00000000-0005-0000-0000-000046000000}"/>
    <cellStyle name="Ledger 17 x 11 in" xfId="4" xr:uid="{00000000-0005-0000-0000-000047000000}"/>
    <cellStyle name="Normal" xfId="0" builtinId="0"/>
    <cellStyle name="Normal 2" xfId="83" xr:uid="{00000000-0005-0000-0000-000049000000}"/>
    <cellStyle name="Normal 2 2" xfId="12" xr:uid="{00000000-0005-0000-0000-00004A000000}"/>
    <cellStyle name="Normal 24" xfId="87" xr:uid="{00000000-0005-0000-0000-00004B000000}"/>
    <cellStyle name="Normal 29" xfId="86" xr:uid="{00000000-0005-0000-0000-00004C000000}"/>
    <cellStyle name="Normal 3 2" xfId="16" xr:uid="{00000000-0005-0000-0000-00004D000000}"/>
    <cellStyle name="Normal 31" xfId="6" xr:uid="{00000000-0005-0000-0000-00004E000000}"/>
    <cellStyle name="Normal 5 2 2" xfId="14" xr:uid="{00000000-0005-0000-0000-00004F000000}"/>
    <cellStyle name="Normal 5 4" xfId="13" xr:uid="{00000000-0005-0000-0000-000050000000}"/>
    <cellStyle name="Normal 51" xfId="7" xr:uid="{00000000-0005-0000-0000-000051000000}"/>
    <cellStyle name="Normal 52" xfId="8" xr:uid="{00000000-0005-0000-0000-000052000000}"/>
    <cellStyle name="Normal 56" xfId="9" xr:uid="{00000000-0005-0000-0000-000053000000}"/>
    <cellStyle name="Normal_Danh muc NEWS Studio LDK400 OBVAN Final- VOV (VNMESE)- 121008" xfId="10" xr:uid="{00000000-0005-0000-0000-000054000000}"/>
    <cellStyle name="Normal_Lasta studio" xfId="2" xr:uid="{00000000-0005-0000-0000-000055000000}"/>
    <cellStyle name="Normal_Sheet1" xfId="5" xr:uid="{00000000-0005-0000-0000-000056000000}"/>
    <cellStyle name="標準_Book2㤰‸" xfId="15" xr:uid="{00000000-0005-0000-0000-000057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57469-7F07-4A40-8AD1-6A0C3C436805}">
  <sheetPr>
    <pageSetUpPr fitToPage="1"/>
  </sheetPr>
  <dimension ref="A1:I10"/>
  <sheetViews>
    <sheetView view="pageBreakPreview" zoomScale="115" zoomScaleNormal="100" zoomScaleSheetLayoutView="115" workbookViewId="0">
      <pane xSplit="7" ySplit="2" topLeftCell="H3" activePane="bottomRight" state="frozen"/>
      <selection pane="topRight" activeCell="G1" sqref="G1"/>
      <selection pane="bottomLeft" activeCell="A3" sqref="A3"/>
      <selection pane="bottomRight" activeCell="F9" sqref="F9"/>
    </sheetView>
  </sheetViews>
  <sheetFormatPr defaultColWidth="9.109375" defaultRowHeight="13.8"/>
  <cols>
    <col min="1" max="1" width="4.44140625" style="45" customWidth="1"/>
    <col min="2" max="2" width="29.44140625" style="39" customWidth="1"/>
    <col min="3" max="3" width="20.109375" style="39" customWidth="1"/>
    <col min="4" max="5" width="23.109375" style="39" customWidth="1"/>
    <col min="6" max="6" width="25.5546875" style="39" customWidth="1"/>
    <col min="7" max="7" width="18.5546875" style="39" hidden="1" customWidth="1"/>
    <col min="8" max="8" width="23.5546875" style="39" customWidth="1"/>
    <col min="9" max="9" width="15.5546875" style="39" customWidth="1"/>
    <col min="10" max="16384" width="9.109375" style="39"/>
  </cols>
  <sheetData>
    <row r="1" spans="1:9" ht="21" customHeight="1">
      <c r="A1" s="397" t="s">
        <v>1118</v>
      </c>
      <c r="B1" s="397"/>
      <c r="C1" s="397"/>
      <c r="D1" s="397"/>
      <c r="E1" s="397"/>
      <c r="F1" s="397"/>
      <c r="G1" s="50"/>
    </row>
    <row r="2" spans="1:9" ht="97.5" customHeight="1">
      <c r="A2" s="46" t="s">
        <v>1117</v>
      </c>
      <c r="B2" s="47" t="s">
        <v>1112</v>
      </c>
      <c r="C2" s="48" t="s">
        <v>1120</v>
      </c>
      <c r="D2" s="51" t="s">
        <v>1122</v>
      </c>
      <c r="E2" s="51" t="s">
        <v>1123</v>
      </c>
      <c r="F2" s="51" t="s">
        <v>1173</v>
      </c>
      <c r="G2" s="46" t="s">
        <v>1121</v>
      </c>
    </row>
    <row r="3" spans="1:9">
      <c r="A3" s="40">
        <v>1</v>
      </c>
      <c r="B3" s="49" t="s">
        <v>1113</v>
      </c>
      <c r="C3" s="41" t="e">
        <f>STUDIO!#REF!</f>
        <v>#REF!</v>
      </c>
      <c r="D3" s="41" t="e">
        <f>STUDIO!#REF!</f>
        <v>#REF!</v>
      </c>
      <c r="E3" s="41" t="e">
        <f>F3+'ĐX giảm khối lượng'!J3</f>
        <v>#REF!</v>
      </c>
      <c r="F3" s="41" t="e">
        <f>STUDIO!#REF!</f>
        <v>#REF!</v>
      </c>
      <c r="G3" s="43" t="e">
        <f>D3-C3</f>
        <v>#REF!</v>
      </c>
    </row>
    <row r="4" spans="1:9">
      <c r="A4" s="40">
        <v>2</v>
      </c>
      <c r="B4" s="49" t="s">
        <v>1114</v>
      </c>
      <c r="C4" s="41" t="e">
        <f>#REF!</f>
        <v>#REF!</v>
      </c>
      <c r="D4" s="41" t="e">
        <f>#REF!</f>
        <v>#REF!</v>
      </c>
      <c r="E4" s="41" t="e">
        <f>F4+'ĐX giảm khối lượng'!J21</f>
        <v>#REF!</v>
      </c>
      <c r="F4" s="41" t="e">
        <f>#REF!</f>
        <v>#REF!</v>
      </c>
      <c r="G4" s="43" t="e">
        <f>D4-C4</f>
        <v>#REF!</v>
      </c>
    </row>
    <row r="5" spans="1:9">
      <c r="A5" s="40">
        <v>3</v>
      </c>
      <c r="B5" s="49" t="s">
        <v>2031</v>
      </c>
      <c r="C5" s="41"/>
      <c r="D5" s="152"/>
      <c r="E5" s="152"/>
      <c r="F5" s="41" t="e">
        <f>'THAO DO - VAN CHUYEN'!#REF!</f>
        <v>#REF!</v>
      </c>
      <c r="G5" s="153"/>
    </row>
    <row r="6" spans="1:9">
      <c r="A6" s="40">
        <v>4</v>
      </c>
      <c r="B6" s="49" t="s">
        <v>1115</v>
      </c>
      <c r="C6" s="41">
        <f>'Decor (2023)'!H78</f>
        <v>16076297545</v>
      </c>
      <c r="D6" s="393" t="e">
        <f>DECOR!#REF!</f>
        <v>#REF!</v>
      </c>
      <c r="E6" s="393" t="e">
        <f>DECOR!#REF!</f>
        <v>#REF!</v>
      </c>
      <c r="F6" s="392" t="e">
        <f>DECOR!#REF!</f>
        <v>#REF!</v>
      </c>
      <c r="G6" s="395" t="e">
        <f>D6-C6-C7</f>
        <v>#REF!</v>
      </c>
    </row>
    <row r="7" spans="1:9" ht="27.6">
      <c r="A7" s="40">
        <v>5</v>
      </c>
      <c r="B7" s="49" t="s">
        <v>1116</v>
      </c>
      <c r="C7" s="41">
        <f>'Decor (2023)'!H79</f>
        <v>4008678491</v>
      </c>
      <c r="D7" s="394"/>
      <c r="E7" s="394"/>
      <c r="F7" s="392"/>
      <c r="G7" s="396"/>
    </row>
    <row r="8" spans="1:9" s="50" customFormat="1" ht="47.4" customHeight="1">
      <c r="A8" s="46"/>
      <c r="B8" s="46" t="s">
        <v>1119</v>
      </c>
      <c r="C8" s="44" t="e">
        <f>C3+C4+C7+C6</f>
        <v>#REF!</v>
      </c>
      <c r="D8" s="44" t="e">
        <f>D3+D4+D7+D6</f>
        <v>#REF!</v>
      </c>
      <c r="E8" s="44" t="e">
        <f>E3+E4+E7+E6</f>
        <v>#REF!</v>
      </c>
      <c r="F8" s="44" t="e">
        <f>SUM(F3:F7)</f>
        <v>#REF!</v>
      </c>
      <c r="G8" s="44" t="e">
        <f>G3+G4</f>
        <v>#REF!</v>
      </c>
      <c r="H8" s="50" t="s">
        <v>1175</v>
      </c>
      <c r="I8" s="149" t="str">
        <f>'ĐX giảm khối lượng'!B52</f>
        <v>Phần mềm dựng vào bộ máy tính</v>
      </c>
    </row>
    <row r="10" spans="1:9" ht="15.6">
      <c r="E10" s="39" t="s">
        <v>1174</v>
      </c>
      <c r="F10" s="118"/>
    </row>
  </sheetData>
  <mergeCells count="5">
    <mergeCell ref="F6:F7"/>
    <mergeCell ref="D6:D7"/>
    <mergeCell ref="G6:G7"/>
    <mergeCell ref="E6:E7"/>
    <mergeCell ref="A1:F1"/>
  </mergeCells>
  <pageMargins left="0.70866141732283472" right="0.70866141732283472" top="0.74803149606299213" bottom="0.74803149606299213"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D7B4E-E06E-4732-9142-F636295B0902}">
  <sheetPr>
    <pageSetUpPr fitToPage="1"/>
  </sheetPr>
  <dimension ref="A1:K53"/>
  <sheetViews>
    <sheetView view="pageBreakPreview" zoomScaleNormal="100" zoomScaleSheetLayoutView="100" workbookViewId="0">
      <pane xSplit="10" ySplit="2" topLeftCell="K4" activePane="bottomRight" state="frozen"/>
      <selection pane="topRight" activeCell="K1" sqref="K1"/>
      <selection pane="bottomLeft" activeCell="A4" sqref="A4"/>
      <selection pane="bottomRight" activeCell="B14" sqref="B14"/>
    </sheetView>
  </sheetViews>
  <sheetFormatPr defaultColWidth="9.109375" defaultRowHeight="13.8"/>
  <cols>
    <col min="1" max="1" width="7.44140625" style="45" customWidth="1"/>
    <col min="2" max="2" width="41.44140625" style="39" customWidth="1"/>
    <col min="3" max="3" width="11.44140625" style="39" bestFit="1" customWidth="1"/>
    <col min="4" max="4" width="22.44140625" style="39" bestFit="1" customWidth="1"/>
    <col min="5" max="5" width="14.44140625" style="39" bestFit="1" customWidth="1"/>
    <col min="6" max="6" width="19.109375" style="39" customWidth="1"/>
    <col min="7" max="7" width="12.44140625" style="45" customWidth="1"/>
    <col min="8" max="8" width="9.109375" style="45" customWidth="1"/>
    <col min="9" max="9" width="17.109375" style="39" customWidth="1"/>
    <col min="10" max="10" width="16.44140625" style="39" customWidth="1"/>
    <col min="11" max="11" width="27.88671875" style="39" customWidth="1"/>
    <col min="12" max="16384" width="9.109375" style="39"/>
  </cols>
  <sheetData>
    <row r="1" spans="1:11" ht="15.6" customHeight="1">
      <c r="A1" s="398" t="s">
        <v>1125</v>
      </c>
      <c r="B1" s="398"/>
      <c r="C1" s="398"/>
      <c r="D1" s="398"/>
      <c r="E1" s="398"/>
      <c r="F1" s="398"/>
      <c r="G1" s="398"/>
      <c r="H1" s="398"/>
      <c r="I1" s="398"/>
      <c r="J1" s="398"/>
    </row>
    <row r="2" spans="1:11" s="66" customFormat="1" ht="65.400000000000006" customHeight="1">
      <c r="A2" s="69" t="s">
        <v>1</v>
      </c>
      <c r="B2" s="69" t="s">
        <v>2</v>
      </c>
      <c r="C2" s="69" t="s">
        <v>1081</v>
      </c>
      <c r="D2" s="69" t="s">
        <v>3</v>
      </c>
      <c r="E2" s="69" t="s">
        <v>4</v>
      </c>
      <c r="F2" s="70" t="s">
        <v>1128</v>
      </c>
      <c r="G2" s="69" t="s">
        <v>1127</v>
      </c>
      <c r="H2" s="69" t="s">
        <v>1129</v>
      </c>
      <c r="I2" s="70" t="s">
        <v>1126</v>
      </c>
      <c r="J2" s="69" t="s">
        <v>1130</v>
      </c>
      <c r="K2" s="69" t="s">
        <v>1124</v>
      </c>
    </row>
    <row r="3" spans="1:11" s="66" customFormat="1" ht="20.25" customHeight="1">
      <c r="A3" s="62" t="s">
        <v>1083</v>
      </c>
      <c r="B3" s="94" t="s">
        <v>1134</v>
      </c>
      <c r="C3" s="64"/>
      <c r="D3" s="64"/>
      <c r="E3" s="64"/>
      <c r="F3" s="64"/>
      <c r="G3" s="63"/>
      <c r="H3" s="63"/>
      <c r="I3" s="64"/>
      <c r="J3" s="93" t="e">
        <f>SUM(J4:J20)</f>
        <v>#REF!</v>
      </c>
      <c r="K3" s="64"/>
    </row>
    <row r="4" spans="1:11" s="67" customFormat="1">
      <c r="A4" s="72" t="s">
        <v>9</v>
      </c>
      <c r="B4" s="73" t="s">
        <v>10</v>
      </c>
      <c r="C4" s="74"/>
      <c r="D4" s="74"/>
      <c r="E4" s="74"/>
      <c r="F4" s="75"/>
      <c r="G4" s="74"/>
      <c r="H4" s="74"/>
      <c r="I4" s="75"/>
      <c r="J4" s="74"/>
      <c r="K4" s="76"/>
    </row>
    <row r="5" spans="1:11" s="67" customFormat="1">
      <c r="A5" s="77" t="s">
        <v>8</v>
      </c>
      <c r="B5" s="78" t="s">
        <v>11</v>
      </c>
      <c r="C5" s="74"/>
      <c r="D5" s="74"/>
      <c r="E5" s="74"/>
      <c r="F5" s="75"/>
      <c r="G5" s="74"/>
      <c r="H5" s="74"/>
      <c r="I5" s="79"/>
      <c r="J5" s="68"/>
      <c r="K5" s="76"/>
    </row>
    <row r="6" spans="1:11" s="67" customFormat="1" ht="31.2">
      <c r="A6" s="54" t="s">
        <v>35</v>
      </c>
      <c r="B6" s="58" t="s">
        <v>36</v>
      </c>
      <c r="C6" s="54" t="s">
        <v>16</v>
      </c>
      <c r="D6" s="54" t="s">
        <v>480</v>
      </c>
      <c r="E6" s="53" t="s">
        <v>479</v>
      </c>
      <c r="F6" s="59">
        <v>1</v>
      </c>
      <c r="G6" s="82">
        <v>-1</v>
      </c>
      <c r="H6" s="83">
        <f>F6-G6</f>
        <v>2</v>
      </c>
      <c r="I6" s="60">
        <v>995500000.00000012</v>
      </c>
      <c r="J6" s="68">
        <f>I6*G6</f>
        <v>-995500000.00000012</v>
      </c>
      <c r="K6" s="147" t="s">
        <v>1139</v>
      </c>
    </row>
    <row r="7" spans="1:11" s="67" customFormat="1">
      <c r="A7" s="80" t="s">
        <v>37</v>
      </c>
      <c r="B7" s="76" t="s">
        <v>38</v>
      </c>
      <c r="C7" s="80" t="s">
        <v>23</v>
      </c>
      <c r="D7" s="80" t="s">
        <v>481</v>
      </c>
      <c r="E7" s="81" t="s">
        <v>479</v>
      </c>
      <c r="F7" s="82">
        <v>1</v>
      </c>
      <c r="G7" s="82">
        <v>1</v>
      </c>
      <c r="H7" s="83">
        <f>F7-G7</f>
        <v>0</v>
      </c>
      <c r="I7" s="68" t="e">
        <f>STUDIO!#REF!</f>
        <v>#REF!</v>
      </c>
      <c r="J7" s="68" t="e">
        <f>I7*G7</f>
        <v>#REF!</v>
      </c>
      <c r="K7" s="147"/>
    </row>
    <row r="8" spans="1:11" s="67" customFormat="1" ht="41.4">
      <c r="A8" s="80" t="s">
        <v>39</v>
      </c>
      <c r="B8" s="76" t="s">
        <v>40</v>
      </c>
      <c r="C8" s="80" t="s">
        <v>23</v>
      </c>
      <c r="D8" s="80" t="s">
        <v>482</v>
      </c>
      <c r="E8" s="81" t="s">
        <v>479</v>
      </c>
      <c r="F8" s="82">
        <v>1</v>
      </c>
      <c r="G8" s="82">
        <v>1</v>
      </c>
      <c r="H8" s="83">
        <f t="shared" ref="H8:H20" si="0">F8-G8</f>
        <v>0</v>
      </c>
      <c r="I8" s="84" t="e">
        <f>STUDIO!#REF!</f>
        <v>#REF!</v>
      </c>
      <c r="J8" s="68"/>
      <c r="K8" s="147"/>
    </row>
    <row r="9" spans="1:11" s="67" customFormat="1">
      <c r="A9" s="80" t="s">
        <v>41</v>
      </c>
      <c r="B9" s="76" t="s">
        <v>42</v>
      </c>
      <c r="C9" s="80" t="s">
        <v>23</v>
      </c>
      <c r="D9" s="80" t="s">
        <v>483</v>
      </c>
      <c r="E9" s="81" t="s">
        <v>478</v>
      </c>
      <c r="F9" s="82">
        <v>1</v>
      </c>
      <c r="G9" s="82">
        <v>1</v>
      </c>
      <c r="H9" s="83">
        <f t="shared" si="0"/>
        <v>0</v>
      </c>
      <c r="I9" s="68" t="e">
        <f>STUDIO!#REF!</f>
        <v>#REF!</v>
      </c>
      <c r="J9" s="68" t="e">
        <f t="shared" ref="J9:J20" si="1">I9*G9</f>
        <v>#REF!</v>
      </c>
      <c r="K9" s="147"/>
    </row>
    <row r="10" spans="1:11" s="67" customFormat="1" ht="31.2">
      <c r="A10" s="61" t="s">
        <v>44</v>
      </c>
      <c r="B10" s="58" t="s">
        <v>45</v>
      </c>
      <c r="C10" s="54" t="s">
        <v>23</v>
      </c>
      <c r="D10" s="54" t="s">
        <v>484</v>
      </c>
      <c r="E10" s="53" t="s">
        <v>479</v>
      </c>
      <c r="F10" s="59">
        <v>2</v>
      </c>
      <c r="G10" s="82">
        <v>-1</v>
      </c>
      <c r="H10" s="83">
        <f>F10-G10</f>
        <v>3</v>
      </c>
      <c r="I10" s="60">
        <v>90200000</v>
      </c>
      <c r="J10" s="68">
        <f>I10*G10</f>
        <v>-90200000</v>
      </c>
      <c r="K10" s="147" t="s">
        <v>1140</v>
      </c>
    </row>
    <row r="11" spans="1:11" s="67" customFormat="1" ht="31.2">
      <c r="A11" s="54" t="s">
        <v>56</v>
      </c>
      <c r="B11" s="58" t="s">
        <v>57</v>
      </c>
      <c r="C11" s="54" t="s">
        <v>23</v>
      </c>
      <c r="D11" s="54" t="s">
        <v>485</v>
      </c>
      <c r="E11" s="53" t="s">
        <v>486</v>
      </c>
      <c r="F11" s="59">
        <v>2</v>
      </c>
      <c r="G11" s="82">
        <v>-1</v>
      </c>
      <c r="H11" s="83">
        <f>F11-G11</f>
        <v>3</v>
      </c>
      <c r="I11" s="60">
        <v>572000000</v>
      </c>
      <c r="J11" s="68">
        <f>I11*G11</f>
        <v>-572000000</v>
      </c>
      <c r="K11" s="147" t="s">
        <v>1141</v>
      </c>
    </row>
    <row r="12" spans="1:11" s="67" customFormat="1">
      <c r="A12" s="80" t="s">
        <v>58</v>
      </c>
      <c r="B12" s="76" t="s">
        <v>59</v>
      </c>
      <c r="C12" s="80" t="s">
        <v>23</v>
      </c>
      <c r="D12" s="80" t="s">
        <v>488</v>
      </c>
      <c r="E12" s="81" t="s">
        <v>486</v>
      </c>
      <c r="F12" s="82">
        <v>1</v>
      </c>
      <c r="G12" s="82">
        <v>1</v>
      </c>
      <c r="H12" s="83">
        <f t="shared" si="0"/>
        <v>0</v>
      </c>
      <c r="I12" s="68" t="e">
        <f>STUDIO!#REF!</f>
        <v>#REF!</v>
      </c>
      <c r="J12" s="68" t="e">
        <f t="shared" si="1"/>
        <v>#REF!</v>
      </c>
      <c r="K12" s="119"/>
    </row>
    <row r="13" spans="1:11" s="67" customFormat="1">
      <c r="A13" s="85">
        <v>11</v>
      </c>
      <c r="B13" s="86" t="s">
        <v>414</v>
      </c>
      <c r="C13" s="80"/>
      <c r="D13" s="80"/>
      <c r="E13" s="81"/>
      <c r="F13" s="82"/>
      <c r="G13" s="82"/>
      <c r="H13" s="83"/>
      <c r="I13" s="68"/>
      <c r="J13" s="68"/>
      <c r="K13" s="76"/>
    </row>
    <row r="14" spans="1:11" s="67" customFormat="1">
      <c r="A14" s="87" t="s">
        <v>229</v>
      </c>
      <c r="B14" s="86" t="s">
        <v>415</v>
      </c>
      <c r="C14" s="80"/>
      <c r="D14" s="80"/>
      <c r="E14" s="81"/>
      <c r="F14" s="82"/>
      <c r="G14" s="82"/>
      <c r="H14" s="83"/>
      <c r="I14" s="68"/>
      <c r="J14" s="68"/>
      <c r="K14" s="76"/>
    </row>
    <row r="15" spans="1:11" s="67" customFormat="1" ht="27.6">
      <c r="A15" s="88" t="s">
        <v>350</v>
      </c>
      <c r="B15" s="89" t="s">
        <v>82</v>
      </c>
      <c r="C15" s="90" t="s">
        <v>16</v>
      </c>
      <c r="D15" s="80" t="s">
        <v>494</v>
      </c>
      <c r="E15" s="81" t="s">
        <v>489</v>
      </c>
      <c r="F15" s="82">
        <v>5</v>
      </c>
      <c r="G15" s="82">
        <v>2</v>
      </c>
      <c r="H15" s="83">
        <f t="shared" si="0"/>
        <v>3</v>
      </c>
      <c r="I15" s="68" t="e">
        <f>STUDIO!#REF!</f>
        <v>#REF!</v>
      </c>
      <c r="J15" s="68" t="e">
        <f t="shared" si="1"/>
        <v>#REF!</v>
      </c>
      <c r="K15" s="76"/>
    </row>
    <row r="16" spans="1:11" s="67" customFormat="1">
      <c r="A16" s="88" t="s">
        <v>351</v>
      </c>
      <c r="B16" s="89" t="s">
        <v>68</v>
      </c>
      <c r="C16" s="90" t="s">
        <v>16</v>
      </c>
      <c r="D16" s="80" t="s">
        <v>490</v>
      </c>
      <c r="E16" s="81" t="s">
        <v>491</v>
      </c>
      <c r="F16" s="82">
        <v>5</v>
      </c>
      <c r="G16" s="82">
        <v>2</v>
      </c>
      <c r="H16" s="83">
        <f t="shared" si="0"/>
        <v>3</v>
      </c>
      <c r="I16" s="68" t="e">
        <f>STUDIO!#REF!</f>
        <v>#REF!</v>
      </c>
      <c r="J16" s="68" t="e">
        <f t="shared" si="1"/>
        <v>#REF!</v>
      </c>
      <c r="K16" s="76"/>
    </row>
    <row r="17" spans="1:11" s="67" customFormat="1" ht="41.4">
      <c r="A17" s="88" t="s">
        <v>352</v>
      </c>
      <c r="B17" s="91" t="s">
        <v>416</v>
      </c>
      <c r="C17" s="90" t="s">
        <v>371</v>
      </c>
      <c r="D17" s="80" t="s">
        <v>498</v>
      </c>
      <c r="E17" s="81" t="s">
        <v>499</v>
      </c>
      <c r="F17" s="82">
        <v>5</v>
      </c>
      <c r="G17" s="82">
        <v>2</v>
      </c>
      <c r="H17" s="83">
        <f t="shared" si="0"/>
        <v>3</v>
      </c>
      <c r="I17" s="68" t="e">
        <f>STUDIO!#REF!</f>
        <v>#REF!</v>
      </c>
      <c r="J17" s="68" t="e">
        <f t="shared" si="1"/>
        <v>#REF!</v>
      </c>
      <c r="K17" s="76"/>
    </row>
    <row r="18" spans="1:11" s="67" customFormat="1">
      <c r="A18" s="92" t="s">
        <v>353</v>
      </c>
      <c r="B18" s="91" t="s">
        <v>418</v>
      </c>
      <c r="C18" s="90" t="s">
        <v>23</v>
      </c>
      <c r="D18" s="80" t="s">
        <v>504</v>
      </c>
      <c r="E18" s="81" t="s">
        <v>505</v>
      </c>
      <c r="F18" s="82">
        <v>3</v>
      </c>
      <c r="G18" s="82">
        <v>2</v>
      </c>
      <c r="H18" s="83">
        <f t="shared" si="0"/>
        <v>1</v>
      </c>
      <c r="I18" s="68" t="e">
        <f>STUDIO!#REF!</f>
        <v>#REF!</v>
      </c>
      <c r="J18" s="68" t="e">
        <f t="shared" si="1"/>
        <v>#REF!</v>
      </c>
      <c r="K18" s="76"/>
    </row>
    <row r="19" spans="1:11" s="67" customFormat="1">
      <c r="A19" s="85">
        <v>15</v>
      </c>
      <c r="B19" s="86" t="s">
        <v>228</v>
      </c>
      <c r="C19" s="80"/>
      <c r="D19" s="80"/>
      <c r="E19" s="81"/>
      <c r="F19" s="82"/>
      <c r="G19" s="82"/>
      <c r="H19" s="83"/>
      <c r="I19" s="68"/>
      <c r="J19" s="68"/>
      <c r="K19" s="76"/>
    </row>
    <row r="20" spans="1:11" s="67" customFormat="1">
      <c r="A20" s="90" t="s">
        <v>305</v>
      </c>
      <c r="B20" s="89" t="s">
        <v>230</v>
      </c>
      <c r="C20" s="90" t="s">
        <v>471</v>
      </c>
      <c r="D20" s="80" t="s">
        <v>500</v>
      </c>
      <c r="E20" s="81" t="s">
        <v>501</v>
      </c>
      <c r="F20" s="82">
        <v>2</v>
      </c>
      <c r="G20" s="82">
        <v>1</v>
      </c>
      <c r="H20" s="83">
        <f t="shared" si="0"/>
        <v>1</v>
      </c>
      <c r="I20" s="68" t="e">
        <f>STUDIO!#REF!</f>
        <v>#REF!</v>
      </c>
      <c r="J20" s="68" t="e">
        <f t="shared" si="1"/>
        <v>#REF!</v>
      </c>
      <c r="K20" s="76"/>
    </row>
    <row r="21" spans="1:11" s="66" customFormat="1">
      <c r="A21" s="63" t="s">
        <v>1083</v>
      </c>
      <c r="B21" s="94" t="s">
        <v>1133</v>
      </c>
      <c r="C21" s="64"/>
      <c r="D21" s="64"/>
      <c r="E21" s="64"/>
      <c r="F21" s="64"/>
      <c r="G21" s="63"/>
      <c r="H21" s="63"/>
      <c r="I21" s="64"/>
      <c r="J21" s="95" t="e">
        <f>SUM(J24:J51)</f>
        <v>#REF!</v>
      </c>
      <c r="K21" s="64"/>
    </row>
    <row r="22" spans="1:11" s="67" customFormat="1" ht="41.4">
      <c r="A22" s="85" t="s">
        <v>553</v>
      </c>
      <c r="B22" s="97" t="s">
        <v>554</v>
      </c>
      <c r="C22" s="76"/>
      <c r="D22" s="76"/>
      <c r="E22" s="76"/>
      <c r="F22" s="76"/>
      <c r="G22" s="80"/>
      <c r="H22" s="80"/>
      <c r="I22" s="76"/>
      <c r="J22" s="96"/>
      <c r="K22" s="76"/>
    </row>
    <row r="23" spans="1:11" s="67" customFormat="1" ht="27.6">
      <c r="A23" s="85" t="s">
        <v>310</v>
      </c>
      <c r="B23" s="98" t="s">
        <v>573</v>
      </c>
      <c r="C23" s="76"/>
      <c r="D23" s="76"/>
      <c r="E23" s="76"/>
      <c r="F23" s="76"/>
      <c r="G23" s="80"/>
      <c r="H23" s="80"/>
      <c r="I23" s="76"/>
      <c r="J23" s="96"/>
      <c r="K23" s="76"/>
    </row>
    <row r="24" spans="1:11" ht="27.6">
      <c r="A24" s="99">
        <v>1</v>
      </c>
      <c r="B24" s="100" t="s">
        <v>574</v>
      </c>
      <c r="C24" s="101" t="s">
        <v>16</v>
      </c>
      <c r="D24" s="40" t="s">
        <v>981</v>
      </c>
      <c r="E24" s="102" t="s">
        <v>979</v>
      </c>
      <c r="F24" s="65">
        <v>15</v>
      </c>
      <c r="G24" s="65" t="e">
        <f>F24-H24</f>
        <v>#REF!</v>
      </c>
      <c r="H24" s="40" t="e">
        <f>#REF!</f>
        <v>#REF!</v>
      </c>
      <c r="I24" s="103">
        <v>230000000</v>
      </c>
      <c r="J24" s="43" t="e">
        <f>I24*G24</f>
        <v>#REF!</v>
      </c>
      <c r="K24" s="42"/>
    </row>
    <row r="25" spans="1:11" ht="27.6">
      <c r="A25" s="99">
        <v>4</v>
      </c>
      <c r="B25" s="104" t="s">
        <v>567</v>
      </c>
      <c r="C25" s="99" t="s">
        <v>23</v>
      </c>
      <c r="D25" s="40" t="s">
        <v>980</v>
      </c>
      <c r="E25" s="102" t="s">
        <v>979</v>
      </c>
      <c r="F25" s="65">
        <v>15</v>
      </c>
      <c r="G25" s="65" t="e">
        <f t="shared" ref="G25:G51" si="2">F25-H25</f>
        <v>#REF!</v>
      </c>
      <c r="H25" s="40" t="e">
        <f>#REF!</f>
        <v>#REF!</v>
      </c>
      <c r="I25" s="103">
        <v>27000000</v>
      </c>
      <c r="J25" s="43" t="e">
        <f t="shared" ref="J25:J51" si="3">I25*G25</f>
        <v>#REF!</v>
      </c>
      <c r="K25" s="42"/>
    </row>
    <row r="26" spans="1:11">
      <c r="A26" s="99">
        <v>7</v>
      </c>
      <c r="B26" s="100" t="s">
        <v>578</v>
      </c>
      <c r="C26" s="101" t="s">
        <v>16</v>
      </c>
      <c r="D26" s="40" t="s">
        <v>982</v>
      </c>
      <c r="E26" s="102" t="s">
        <v>503</v>
      </c>
      <c r="F26" s="65">
        <v>15</v>
      </c>
      <c r="G26" s="65" t="e">
        <f t="shared" si="2"/>
        <v>#REF!</v>
      </c>
      <c r="H26" s="40" t="e">
        <f>#REF!</f>
        <v>#REF!</v>
      </c>
      <c r="I26" s="103">
        <v>4500000</v>
      </c>
      <c r="J26" s="43" t="e">
        <f t="shared" si="3"/>
        <v>#REF!</v>
      </c>
      <c r="K26" s="42"/>
    </row>
    <row r="27" spans="1:11">
      <c r="A27" s="99">
        <v>10</v>
      </c>
      <c r="B27" s="100" t="s">
        <v>570</v>
      </c>
      <c r="C27" s="101" t="s">
        <v>16</v>
      </c>
      <c r="D27" s="40" t="s">
        <v>983</v>
      </c>
      <c r="E27" s="102" t="s">
        <v>503</v>
      </c>
      <c r="F27" s="65">
        <v>15</v>
      </c>
      <c r="G27" s="65" t="e">
        <f t="shared" si="2"/>
        <v>#REF!</v>
      </c>
      <c r="H27" s="40" t="e">
        <f>#REF!</f>
        <v>#REF!</v>
      </c>
      <c r="I27" s="103">
        <v>16000000</v>
      </c>
      <c r="J27" s="43" t="e">
        <f t="shared" si="3"/>
        <v>#REF!</v>
      </c>
      <c r="K27" s="42"/>
    </row>
    <row r="28" spans="1:11" ht="27.6">
      <c r="A28" s="105" t="s">
        <v>320</v>
      </c>
      <c r="B28" s="106" t="s">
        <v>583</v>
      </c>
      <c r="C28" s="101"/>
      <c r="D28" s="40"/>
      <c r="E28" s="102"/>
      <c r="F28" s="65"/>
      <c r="G28" s="65"/>
      <c r="H28" s="40"/>
      <c r="I28" s="103"/>
      <c r="J28" s="43"/>
      <c r="K28" s="42"/>
    </row>
    <row r="29" spans="1:11" ht="41.4">
      <c r="A29" s="105">
        <v>2</v>
      </c>
      <c r="B29" s="106" t="s">
        <v>590</v>
      </c>
      <c r="C29" s="101"/>
      <c r="D29" s="40"/>
      <c r="E29" s="102"/>
      <c r="F29" s="65"/>
      <c r="G29" s="65"/>
      <c r="H29" s="40"/>
      <c r="I29" s="103"/>
      <c r="J29" s="43"/>
      <c r="K29" s="42"/>
    </row>
    <row r="30" spans="1:11" ht="27.6">
      <c r="A30" s="99" t="s">
        <v>61</v>
      </c>
      <c r="B30" s="104" t="s">
        <v>591</v>
      </c>
      <c r="C30" s="99" t="s">
        <v>16</v>
      </c>
      <c r="D30" s="40" t="s">
        <v>985</v>
      </c>
      <c r="E30" s="102" t="s">
        <v>984</v>
      </c>
      <c r="F30" s="65">
        <v>30</v>
      </c>
      <c r="G30" s="65" t="e">
        <f t="shared" si="2"/>
        <v>#REF!</v>
      </c>
      <c r="H30" s="40" t="e">
        <f>#REF!</f>
        <v>#REF!</v>
      </c>
      <c r="I30" s="103">
        <v>155000000</v>
      </c>
      <c r="J30" s="43" t="e">
        <f t="shared" si="3"/>
        <v>#REF!</v>
      </c>
      <c r="K30" s="42"/>
    </row>
    <row r="31" spans="1:11" ht="27.6">
      <c r="A31" s="99" t="s">
        <v>63</v>
      </c>
      <c r="B31" s="104" t="s">
        <v>592</v>
      </c>
      <c r="C31" s="99" t="s">
        <v>70</v>
      </c>
      <c r="D31" s="40" t="s">
        <v>495</v>
      </c>
      <c r="E31" s="102" t="s">
        <v>496</v>
      </c>
      <c r="F31" s="65">
        <v>30</v>
      </c>
      <c r="G31" s="65" t="e">
        <f t="shared" si="2"/>
        <v>#REF!</v>
      </c>
      <c r="H31" s="40" t="e">
        <f>#REF!</f>
        <v>#REF!</v>
      </c>
      <c r="I31" s="103">
        <v>27500000</v>
      </c>
      <c r="J31" s="43" t="e">
        <f t="shared" si="3"/>
        <v>#REF!</v>
      </c>
      <c r="K31" s="42"/>
    </row>
    <row r="32" spans="1:11" ht="27.6">
      <c r="A32" s="99" t="s">
        <v>65</v>
      </c>
      <c r="B32" s="104" t="s">
        <v>586</v>
      </c>
      <c r="C32" s="99" t="s">
        <v>16</v>
      </c>
      <c r="D32" s="40" t="s">
        <v>978</v>
      </c>
      <c r="E32" s="40" t="s">
        <v>497</v>
      </c>
      <c r="F32" s="65">
        <v>30</v>
      </c>
      <c r="G32" s="65" t="e">
        <f t="shared" si="2"/>
        <v>#REF!</v>
      </c>
      <c r="H32" s="40" t="e">
        <f>#REF!</f>
        <v>#REF!</v>
      </c>
      <c r="I32" s="103">
        <v>6000000</v>
      </c>
      <c r="J32" s="43" t="e">
        <f t="shared" si="3"/>
        <v>#REF!</v>
      </c>
      <c r="K32" s="42"/>
    </row>
    <row r="33" spans="1:11">
      <c r="A33" s="107" t="s">
        <v>358</v>
      </c>
      <c r="B33" s="108" t="s">
        <v>628</v>
      </c>
      <c r="C33" s="99"/>
      <c r="D33" s="40"/>
      <c r="E33" s="40"/>
      <c r="F33" s="65"/>
      <c r="G33" s="65"/>
      <c r="H33" s="40"/>
      <c r="I33" s="103"/>
      <c r="J33" s="43"/>
      <c r="K33" s="42"/>
    </row>
    <row r="34" spans="1:11" ht="27.6">
      <c r="A34" s="99">
        <v>4</v>
      </c>
      <c r="B34" s="104" t="s">
        <v>631</v>
      </c>
      <c r="C34" s="99" t="s">
        <v>16</v>
      </c>
      <c r="D34" s="40" t="s">
        <v>986</v>
      </c>
      <c r="E34" s="102" t="s">
        <v>479</v>
      </c>
      <c r="F34" s="65">
        <v>20</v>
      </c>
      <c r="G34" s="65" t="e">
        <f t="shared" si="2"/>
        <v>#REF!</v>
      </c>
      <c r="H34" s="71" t="e">
        <f>#REF!</f>
        <v>#REF!</v>
      </c>
      <c r="I34" s="103">
        <v>49000000</v>
      </c>
      <c r="J34" s="43" t="e">
        <f t="shared" si="3"/>
        <v>#REF!</v>
      </c>
      <c r="K34" s="42"/>
    </row>
    <row r="35" spans="1:11" ht="27.6">
      <c r="A35" s="46" t="s">
        <v>635</v>
      </c>
      <c r="B35" s="109" t="s">
        <v>636</v>
      </c>
      <c r="C35" s="99"/>
      <c r="D35" s="40"/>
      <c r="E35" s="102"/>
      <c r="F35" s="65"/>
      <c r="G35" s="65"/>
      <c r="H35" s="71"/>
      <c r="I35" s="103"/>
      <c r="J35" s="43"/>
      <c r="K35" s="42"/>
    </row>
    <row r="36" spans="1:11" ht="41.4">
      <c r="A36" s="46" t="s">
        <v>326</v>
      </c>
      <c r="B36" s="109" t="s">
        <v>723</v>
      </c>
      <c r="C36" s="110"/>
      <c r="D36" s="40"/>
      <c r="E36" s="102"/>
      <c r="F36" s="65"/>
      <c r="G36" s="65"/>
      <c r="H36" s="40"/>
      <c r="I36" s="103"/>
      <c r="J36" s="43"/>
      <c r="K36" s="42"/>
    </row>
    <row r="37" spans="1:11" ht="27.6">
      <c r="A37" s="99">
        <v>1</v>
      </c>
      <c r="B37" s="100" t="s">
        <v>369</v>
      </c>
      <c r="C37" s="99" t="s">
        <v>16</v>
      </c>
      <c r="D37" s="40" t="s">
        <v>492</v>
      </c>
      <c r="E37" s="40" t="s">
        <v>493</v>
      </c>
      <c r="F37" s="65">
        <v>28</v>
      </c>
      <c r="G37" s="65" t="e">
        <f t="shared" si="2"/>
        <v>#REF!</v>
      </c>
      <c r="H37" s="40" t="e">
        <f>#REF!</f>
        <v>#REF!</v>
      </c>
      <c r="I37" s="103">
        <v>43000000</v>
      </c>
      <c r="J37" s="43" t="e">
        <f t="shared" si="3"/>
        <v>#REF!</v>
      </c>
      <c r="K37" s="42"/>
    </row>
    <row r="38" spans="1:11" ht="27.6">
      <c r="A38" s="99">
        <v>2</v>
      </c>
      <c r="B38" s="100" t="s">
        <v>724</v>
      </c>
      <c r="C38" s="99" t="s">
        <v>16</v>
      </c>
      <c r="D38" s="40" t="s">
        <v>987</v>
      </c>
      <c r="E38" s="40" t="s">
        <v>493</v>
      </c>
      <c r="F38" s="65">
        <v>28</v>
      </c>
      <c r="G38" s="65" t="e">
        <f t="shared" si="2"/>
        <v>#REF!</v>
      </c>
      <c r="H38" s="40" t="e">
        <f>#REF!</f>
        <v>#REF!</v>
      </c>
      <c r="I38" s="103">
        <v>6700000</v>
      </c>
      <c r="J38" s="43" t="e">
        <f t="shared" si="3"/>
        <v>#REF!</v>
      </c>
      <c r="K38" s="42"/>
    </row>
    <row r="39" spans="1:11" ht="41.4">
      <c r="A39" s="46" t="s">
        <v>728</v>
      </c>
      <c r="B39" s="109" t="s">
        <v>729</v>
      </c>
      <c r="C39" s="99"/>
      <c r="D39" s="40"/>
      <c r="E39" s="40"/>
      <c r="F39" s="65"/>
      <c r="G39" s="65"/>
      <c r="H39" s="40"/>
      <c r="I39" s="103"/>
      <c r="J39" s="43"/>
      <c r="K39" s="42"/>
    </row>
    <row r="40" spans="1:11" ht="27.6">
      <c r="A40" s="46" t="s">
        <v>8</v>
      </c>
      <c r="B40" s="109" t="s">
        <v>730</v>
      </c>
      <c r="C40" s="99"/>
      <c r="D40" s="40"/>
      <c r="E40" s="40"/>
      <c r="F40" s="65"/>
      <c r="G40" s="65"/>
      <c r="H40" s="40"/>
      <c r="I40" s="103"/>
      <c r="J40" s="43"/>
      <c r="K40" s="42"/>
    </row>
    <row r="41" spans="1:11">
      <c r="A41" s="46">
        <v>1</v>
      </c>
      <c r="B41" s="111" t="s">
        <v>731</v>
      </c>
      <c r="C41" s="99"/>
      <c r="D41" s="40"/>
      <c r="E41" s="40"/>
      <c r="F41" s="65"/>
      <c r="G41" s="65"/>
      <c r="H41" s="40"/>
      <c r="I41" s="103"/>
      <c r="J41" s="43"/>
      <c r="K41" s="42"/>
    </row>
    <row r="42" spans="1:11" ht="179.4">
      <c r="A42" s="112" t="s">
        <v>14</v>
      </c>
      <c r="B42" s="113" t="s">
        <v>974</v>
      </c>
      <c r="C42" s="99" t="s">
        <v>23</v>
      </c>
      <c r="D42" s="40" t="s">
        <v>988</v>
      </c>
      <c r="E42" s="102" t="s">
        <v>989</v>
      </c>
      <c r="F42" s="65">
        <v>4</v>
      </c>
      <c r="G42" s="65" t="e">
        <f t="shared" si="2"/>
        <v>#REF!</v>
      </c>
      <c r="H42" s="40" t="e">
        <f>#REF!</f>
        <v>#REF!</v>
      </c>
      <c r="I42" s="103">
        <v>1230000000</v>
      </c>
      <c r="J42" s="43" t="e">
        <f t="shared" si="3"/>
        <v>#REF!</v>
      </c>
      <c r="K42" s="42"/>
    </row>
    <row r="43" spans="1:11" ht="55.2">
      <c r="A43" s="99" t="s">
        <v>738</v>
      </c>
      <c r="B43" s="114" t="s">
        <v>739</v>
      </c>
      <c r="C43" s="115" t="s">
        <v>16</v>
      </c>
      <c r="D43" s="40" t="s">
        <v>991</v>
      </c>
      <c r="E43" s="102" t="s">
        <v>990</v>
      </c>
      <c r="F43" s="65">
        <f>68*2+4</f>
        <v>140</v>
      </c>
      <c r="G43" s="65" t="e">
        <f t="shared" si="2"/>
        <v>#REF!</v>
      </c>
      <c r="H43" s="40" t="e">
        <f>#REF!</f>
        <v>#REF!</v>
      </c>
      <c r="I43" s="103">
        <v>2900000</v>
      </c>
      <c r="J43" s="43" t="e">
        <f t="shared" si="3"/>
        <v>#REF!</v>
      </c>
      <c r="K43" s="148" t="s">
        <v>1135</v>
      </c>
    </row>
    <row r="44" spans="1:11">
      <c r="A44" s="116" t="s">
        <v>775</v>
      </c>
      <c r="B44" s="111" t="s">
        <v>776</v>
      </c>
      <c r="C44" s="115"/>
      <c r="D44" s="40"/>
      <c r="E44" s="102"/>
      <c r="F44" s="65"/>
      <c r="G44" s="65"/>
      <c r="H44" s="40"/>
      <c r="I44" s="103"/>
      <c r="J44" s="43"/>
      <c r="K44" s="42"/>
    </row>
    <row r="45" spans="1:11" ht="179.4">
      <c r="A45" s="99" t="s">
        <v>247</v>
      </c>
      <c r="B45" s="104" t="s">
        <v>777</v>
      </c>
      <c r="C45" s="99" t="s">
        <v>23</v>
      </c>
      <c r="D45" s="40" t="s">
        <v>994</v>
      </c>
      <c r="E45" s="102" t="s">
        <v>993</v>
      </c>
      <c r="F45" s="65">
        <v>2</v>
      </c>
      <c r="G45" s="65" t="e">
        <f t="shared" si="2"/>
        <v>#REF!</v>
      </c>
      <c r="H45" s="40" t="e">
        <f>#REF!</f>
        <v>#REF!</v>
      </c>
      <c r="I45" s="103">
        <v>842000000</v>
      </c>
      <c r="J45" s="43" t="e">
        <f t="shared" si="3"/>
        <v>#REF!</v>
      </c>
      <c r="K45" s="42"/>
    </row>
    <row r="46" spans="1:11" ht="207">
      <c r="A46" s="112" t="s">
        <v>249</v>
      </c>
      <c r="B46" s="100" t="s">
        <v>975</v>
      </c>
      <c r="C46" s="99" t="s">
        <v>23</v>
      </c>
      <c r="D46" s="40" t="s">
        <v>995</v>
      </c>
      <c r="E46" s="102" t="s">
        <v>992</v>
      </c>
      <c r="F46" s="65">
        <v>2</v>
      </c>
      <c r="G46" s="65" t="e">
        <f t="shared" si="2"/>
        <v>#REF!</v>
      </c>
      <c r="H46" s="40" t="e">
        <f>#REF!</f>
        <v>#REF!</v>
      </c>
      <c r="I46" s="103">
        <v>2350000000</v>
      </c>
      <c r="J46" s="43" t="e">
        <f t="shared" si="3"/>
        <v>#REF!</v>
      </c>
      <c r="K46" s="42"/>
    </row>
    <row r="47" spans="1:11" ht="27.6">
      <c r="A47" s="105" t="s">
        <v>320</v>
      </c>
      <c r="B47" s="106" t="s">
        <v>965</v>
      </c>
      <c r="C47" s="99"/>
      <c r="D47" s="40"/>
      <c r="E47" s="102"/>
      <c r="F47" s="65"/>
      <c r="G47" s="65"/>
      <c r="H47" s="40"/>
      <c r="I47" s="103"/>
      <c r="J47" s="43"/>
      <c r="K47" s="42"/>
    </row>
    <row r="48" spans="1:11" ht="27.6">
      <c r="A48" s="105">
        <v>1</v>
      </c>
      <c r="B48" s="106" t="s">
        <v>966</v>
      </c>
      <c r="C48" s="99"/>
      <c r="D48" s="40"/>
      <c r="E48" s="102"/>
      <c r="F48" s="65"/>
      <c r="G48" s="65"/>
      <c r="H48" s="40"/>
      <c r="I48" s="103"/>
      <c r="J48" s="43"/>
      <c r="K48" s="42"/>
    </row>
    <row r="49" spans="1:11">
      <c r="A49" s="99" t="s">
        <v>21</v>
      </c>
      <c r="B49" s="104" t="s">
        <v>967</v>
      </c>
      <c r="C49" s="99" t="s">
        <v>805</v>
      </c>
      <c r="D49" s="40"/>
      <c r="E49" s="102" t="s">
        <v>487</v>
      </c>
      <c r="F49" s="65">
        <v>6500</v>
      </c>
      <c r="G49" s="65">
        <f t="shared" si="2"/>
        <v>6500</v>
      </c>
      <c r="H49" s="40">
        <v>0</v>
      </c>
      <c r="I49" s="103">
        <v>220000</v>
      </c>
      <c r="J49" s="43">
        <f t="shared" si="3"/>
        <v>1430000000</v>
      </c>
      <c r="K49" s="40" t="s">
        <v>1131</v>
      </c>
    </row>
    <row r="50" spans="1:11">
      <c r="A50" s="99" t="s">
        <v>25</v>
      </c>
      <c r="B50" s="104" t="s">
        <v>968</v>
      </c>
      <c r="C50" s="99" t="s">
        <v>245</v>
      </c>
      <c r="D50" s="40"/>
      <c r="E50" s="102"/>
      <c r="F50" s="65">
        <v>1</v>
      </c>
      <c r="G50" s="65">
        <f t="shared" si="2"/>
        <v>1</v>
      </c>
      <c r="H50" s="40">
        <v>0</v>
      </c>
      <c r="I50" s="103"/>
      <c r="J50" s="43">
        <f t="shared" si="3"/>
        <v>0</v>
      </c>
      <c r="K50" s="40" t="s">
        <v>1131</v>
      </c>
    </row>
    <row r="51" spans="1:11" ht="55.2">
      <c r="A51" s="85" t="s">
        <v>9</v>
      </c>
      <c r="B51" s="117" t="s">
        <v>969</v>
      </c>
      <c r="C51" s="90" t="s">
        <v>970</v>
      </c>
      <c r="D51" s="82"/>
      <c r="E51" s="102" t="s">
        <v>502</v>
      </c>
      <c r="F51" s="65">
        <v>1</v>
      </c>
      <c r="G51" s="65">
        <f t="shared" si="2"/>
        <v>1</v>
      </c>
      <c r="H51" s="40">
        <v>0</v>
      </c>
      <c r="I51" s="103">
        <v>1700000000</v>
      </c>
      <c r="J51" s="43">
        <f t="shared" si="3"/>
        <v>1700000000</v>
      </c>
      <c r="K51" s="40" t="s">
        <v>1131</v>
      </c>
    </row>
    <row r="52" spans="1:11" ht="27.6">
      <c r="A52" s="85" t="s">
        <v>1083</v>
      </c>
      <c r="B52" s="91" t="s">
        <v>1138</v>
      </c>
      <c r="C52" s="90" t="s">
        <v>1136</v>
      </c>
      <c r="D52" s="82"/>
      <c r="E52" s="102"/>
      <c r="F52" s="65">
        <v>3</v>
      </c>
      <c r="G52" s="65">
        <v>1</v>
      </c>
      <c r="H52" s="40">
        <v>2</v>
      </c>
      <c r="I52" s="103"/>
      <c r="J52" s="43"/>
      <c r="K52" s="40" t="s">
        <v>1137</v>
      </c>
    </row>
    <row r="53" spans="1:11" s="66" customFormat="1">
      <c r="A53" s="63"/>
      <c r="B53" s="62" t="s">
        <v>1119</v>
      </c>
      <c r="C53" s="64"/>
      <c r="D53" s="64"/>
      <c r="E53" s="64"/>
      <c r="F53" s="64"/>
      <c r="G53" s="63"/>
      <c r="H53" s="63"/>
      <c r="I53" s="64"/>
      <c r="J53" s="95" t="e">
        <f>J21+J3</f>
        <v>#REF!</v>
      </c>
      <c r="K53" s="64"/>
    </row>
  </sheetData>
  <mergeCells count="1">
    <mergeCell ref="A1:J1"/>
  </mergeCells>
  <pageMargins left="0.70866141732283472" right="0.35433070866141736" top="0.47244094488188981" bottom="0.51181102362204722" header="0.31496062992125984" footer="0.31496062992125984"/>
  <pageSetup paperSize="9" scale="67" fitToHeight="0" orientation="landscape" blackAndWhite="1"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31FBE-E7EC-4FFF-8E7B-2DA89ABB75AF}">
  <dimension ref="A1"/>
  <sheetViews>
    <sheetView workbookViewId="0"/>
  </sheetViews>
  <sheetFormatPr defaultRowHeight="14.4"/>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2F5A8-5637-49F5-B3C9-CE909E895745}">
  <sheetPr>
    <pageSetUpPr fitToPage="1"/>
  </sheetPr>
  <dimension ref="A2:M1293"/>
  <sheetViews>
    <sheetView tabSelected="1" view="pageBreakPreview" zoomScale="85" zoomScaleNormal="85" zoomScaleSheetLayoutView="85" workbookViewId="0">
      <selection activeCell="D1" sqref="D1:J1048576"/>
    </sheetView>
  </sheetViews>
  <sheetFormatPr defaultColWidth="8.5546875" defaultRowHeight="15.6"/>
  <cols>
    <col min="1" max="1" width="11.5546875" style="156" customWidth="1"/>
    <col min="2" max="2" width="86.88671875" style="155" customWidth="1"/>
    <col min="3" max="3" width="11.44140625" style="155" customWidth="1"/>
    <col min="4" max="4" width="16.5546875" style="155" customWidth="1"/>
    <col min="5" max="5" width="8.5546875" style="176" hidden="1" customWidth="1"/>
    <col min="6" max="6" width="10.5546875" style="176" hidden="1" customWidth="1"/>
    <col min="7" max="7" width="16" style="172" hidden="1" customWidth="1"/>
    <col min="8" max="8" width="16.5546875" style="172" hidden="1" customWidth="1"/>
    <col min="9" max="9" width="34" style="154" hidden="1" customWidth="1"/>
    <col min="10" max="13" width="8.5546875" style="154"/>
    <col min="14" max="16384" width="8.5546875" style="155"/>
  </cols>
  <sheetData>
    <row r="2" spans="1:9" ht="24" customHeight="1">
      <c r="A2" s="401" t="s">
        <v>2406</v>
      </c>
      <c r="B2" s="401"/>
      <c r="C2" s="401"/>
      <c r="D2" s="401"/>
      <c r="E2" s="407" t="s">
        <v>2387</v>
      </c>
      <c r="F2" s="407"/>
      <c r="G2" s="407"/>
      <c r="H2" s="183"/>
    </row>
    <row r="3" spans="1:9" ht="42" customHeight="1">
      <c r="A3" s="408" t="s">
        <v>2401</v>
      </c>
      <c r="B3" s="408"/>
      <c r="C3" s="408"/>
      <c r="D3" s="408"/>
      <c r="E3" s="182"/>
      <c r="F3" s="182"/>
      <c r="G3" s="182"/>
      <c r="H3" s="183"/>
    </row>
    <row r="4" spans="1:9" ht="33" customHeight="1">
      <c r="A4" s="401" t="s">
        <v>2407</v>
      </c>
      <c r="B4" s="401"/>
      <c r="C4" s="401"/>
      <c r="D4" s="401"/>
      <c r="E4" s="182"/>
      <c r="F4" s="182"/>
      <c r="G4" s="182"/>
      <c r="H4" s="183"/>
    </row>
    <row r="5" spans="1:9" ht="23.1" customHeight="1">
      <c r="A5" s="405" t="s">
        <v>1446</v>
      </c>
      <c r="B5" s="405" t="s">
        <v>1</v>
      </c>
      <c r="C5" s="405" t="s">
        <v>5</v>
      </c>
      <c r="D5" s="406" t="s">
        <v>1082</v>
      </c>
      <c r="E5" s="402" t="s">
        <v>2268</v>
      </c>
      <c r="F5" s="403"/>
      <c r="G5" s="404"/>
      <c r="H5" s="399" t="s">
        <v>2267</v>
      </c>
      <c r="I5" s="185" t="s">
        <v>2383</v>
      </c>
    </row>
    <row r="6" spans="1:9">
      <c r="A6" s="405"/>
      <c r="B6" s="405"/>
      <c r="C6" s="405"/>
      <c r="D6" s="406"/>
      <c r="E6" s="186" t="s">
        <v>1117</v>
      </c>
      <c r="F6" s="186" t="s">
        <v>2265</v>
      </c>
      <c r="G6" s="187" t="s">
        <v>2266</v>
      </c>
      <c r="H6" s="400"/>
    </row>
    <row r="7" spans="1:9">
      <c r="A7" s="189" t="s">
        <v>9</v>
      </c>
      <c r="B7" s="190" t="s">
        <v>10</v>
      </c>
      <c r="C7" s="190"/>
      <c r="D7" s="190"/>
      <c r="E7" s="191"/>
      <c r="F7" s="192"/>
      <c r="G7" s="191"/>
      <c r="H7" s="191"/>
    </row>
    <row r="8" spans="1:9">
      <c r="A8" s="189" t="s">
        <v>8</v>
      </c>
      <c r="B8" s="190" t="s">
        <v>11</v>
      </c>
      <c r="C8" s="190"/>
      <c r="D8" s="190"/>
      <c r="E8" s="191"/>
      <c r="F8" s="192"/>
      <c r="G8" s="191"/>
      <c r="H8" s="191"/>
    </row>
    <row r="9" spans="1:9">
      <c r="A9" s="189">
        <v>1</v>
      </c>
      <c r="B9" s="190" t="s">
        <v>12</v>
      </c>
      <c r="C9" s="189" t="s">
        <v>13</v>
      </c>
      <c r="D9" s="193">
        <v>1</v>
      </c>
      <c r="E9" s="194">
        <v>1</v>
      </c>
      <c r="F9" s="194"/>
      <c r="G9" s="195"/>
      <c r="H9" s="195"/>
    </row>
    <row r="10" spans="1:9">
      <c r="A10" s="196" t="s">
        <v>14</v>
      </c>
      <c r="B10" s="197" t="s">
        <v>15</v>
      </c>
      <c r="C10" s="198" t="s">
        <v>16</v>
      </c>
      <c r="D10" s="59">
        <v>3</v>
      </c>
      <c r="E10" s="199" t="s">
        <v>14</v>
      </c>
      <c r="F10" s="199">
        <v>1</v>
      </c>
      <c r="G10" s="200">
        <v>3</v>
      </c>
      <c r="H10" s="200"/>
    </row>
    <row r="11" spans="1:9" ht="189.6" customHeight="1">
      <c r="A11" s="196"/>
      <c r="B11" s="201" t="s">
        <v>17</v>
      </c>
      <c r="C11" s="198"/>
      <c r="D11" s="59"/>
      <c r="E11" s="200"/>
      <c r="F11" s="199"/>
      <c r="G11" s="200"/>
      <c r="H11" s="200"/>
    </row>
    <row r="12" spans="1:9">
      <c r="A12" s="196" t="s">
        <v>18</v>
      </c>
      <c r="B12" s="197" t="s">
        <v>19</v>
      </c>
      <c r="C12" s="198" t="s">
        <v>16</v>
      </c>
      <c r="D12" s="59">
        <v>3</v>
      </c>
      <c r="E12" s="199" t="s">
        <v>18</v>
      </c>
      <c r="F12" s="199" t="s">
        <v>2269</v>
      </c>
      <c r="G12" s="200">
        <v>3</v>
      </c>
      <c r="H12" s="200"/>
    </row>
    <row r="13" spans="1:9" ht="78">
      <c r="A13" s="196"/>
      <c r="B13" s="202" t="s">
        <v>20</v>
      </c>
      <c r="C13" s="198"/>
      <c r="D13" s="59"/>
      <c r="E13" s="200"/>
      <c r="F13" s="199"/>
      <c r="G13" s="200"/>
      <c r="H13" s="200"/>
    </row>
    <row r="14" spans="1:9">
      <c r="A14" s="196" t="s">
        <v>21</v>
      </c>
      <c r="B14" s="197" t="s">
        <v>22</v>
      </c>
      <c r="C14" s="198" t="s">
        <v>23</v>
      </c>
      <c r="D14" s="59">
        <v>3</v>
      </c>
      <c r="E14" s="199" t="s">
        <v>21</v>
      </c>
      <c r="F14" s="199" t="s">
        <v>2269</v>
      </c>
      <c r="G14" s="200">
        <v>3</v>
      </c>
      <c r="H14" s="200"/>
    </row>
    <row r="15" spans="1:9" ht="109.2">
      <c r="A15" s="196"/>
      <c r="B15" s="202" t="s">
        <v>24</v>
      </c>
      <c r="C15" s="198"/>
      <c r="D15" s="59"/>
      <c r="E15" s="200"/>
      <c r="F15" s="199"/>
      <c r="G15" s="200"/>
      <c r="H15" s="200"/>
    </row>
    <row r="16" spans="1:9">
      <c r="A16" s="196" t="s">
        <v>25</v>
      </c>
      <c r="B16" s="197" t="s">
        <v>26</v>
      </c>
      <c r="C16" s="198" t="s">
        <v>16</v>
      </c>
      <c r="D16" s="59">
        <v>3</v>
      </c>
      <c r="E16" s="199" t="s">
        <v>25</v>
      </c>
      <c r="F16" s="199" t="s">
        <v>2269</v>
      </c>
      <c r="G16" s="200">
        <v>3</v>
      </c>
      <c r="H16" s="200"/>
    </row>
    <row r="17" spans="1:8" ht="62.4">
      <c r="A17" s="196"/>
      <c r="B17" s="202" t="s">
        <v>1995</v>
      </c>
      <c r="C17" s="198"/>
      <c r="D17" s="59"/>
      <c r="E17" s="200"/>
      <c r="F17" s="199"/>
      <c r="G17" s="200"/>
      <c r="H17" s="200"/>
    </row>
    <row r="18" spans="1:8">
      <c r="A18" s="196" t="s">
        <v>27</v>
      </c>
      <c r="B18" s="197" t="s">
        <v>28</v>
      </c>
      <c r="C18" s="198" t="s">
        <v>16</v>
      </c>
      <c r="D18" s="59">
        <v>3</v>
      </c>
      <c r="E18" s="199" t="s">
        <v>27</v>
      </c>
      <c r="F18" s="199" t="s">
        <v>2269</v>
      </c>
      <c r="G18" s="200">
        <v>3</v>
      </c>
      <c r="H18" s="200"/>
    </row>
    <row r="19" spans="1:8" ht="140.4">
      <c r="A19" s="196"/>
      <c r="B19" s="202" t="s">
        <v>2032</v>
      </c>
      <c r="C19" s="198"/>
      <c r="D19" s="59"/>
      <c r="E19" s="200"/>
      <c r="F19" s="199"/>
      <c r="G19" s="200"/>
      <c r="H19" s="200"/>
    </row>
    <row r="20" spans="1:8">
      <c r="A20" s="196" t="s">
        <v>29</v>
      </c>
      <c r="B20" s="197" t="s">
        <v>30</v>
      </c>
      <c r="C20" s="198" t="s">
        <v>16</v>
      </c>
      <c r="D20" s="59">
        <v>3</v>
      </c>
      <c r="E20" s="199" t="s">
        <v>29</v>
      </c>
      <c r="F20" s="199" t="s">
        <v>2269</v>
      </c>
      <c r="G20" s="200">
        <v>3</v>
      </c>
      <c r="H20" s="200"/>
    </row>
    <row r="21" spans="1:8">
      <c r="A21" s="196"/>
      <c r="B21" s="202" t="s">
        <v>31</v>
      </c>
      <c r="C21" s="198"/>
      <c r="D21" s="59"/>
      <c r="E21" s="200"/>
      <c r="F21" s="199"/>
      <c r="G21" s="200"/>
      <c r="H21" s="200"/>
    </row>
    <row r="22" spans="1:8">
      <c r="A22" s="196" t="s">
        <v>32</v>
      </c>
      <c r="B22" s="197" t="s">
        <v>33</v>
      </c>
      <c r="C22" s="198" t="s">
        <v>16</v>
      </c>
      <c r="D22" s="59">
        <v>1</v>
      </c>
      <c r="E22" s="199" t="s">
        <v>32</v>
      </c>
      <c r="F22" s="199" t="s">
        <v>2269</v>
      </c>
      <c r="G22" s="200">
        <v>1</v>
      </c>
      <c r="H22" s="200"/>
    </row>
    <row r="23" spans="1:8" ht="109.2">
      <c r="A23" s="196"/>
      <c r="B23" s="203" t="s">
        <v>34</v>
      </c>
      <c r="C23" s="198"/>
      <c r="D23" s="59"/>
      <c r="E23" s="200"/>
      <c r="F23" s="199"/>
      <c r="G23" s="200"/>
      <c r="H23" s="200"/>
    </row>
    <row r="24" spans="1:8">
      <c r="A24" s="196" t="s">
        <v>35</v>
      </c>
      <c r="B24" s="197" t="s">
        <v>36</v>
      </c>
      <c r="C24" s="198" t="s">
        <v>16</v>
      </c>
      <c r="D24" s="59">
        <v>1</v>
      </c>
      <c r="E24" s="199" t="s">
        <v>35</v>
      </c>
      <c r="F24" s="199" t="s">
        <v>2269</v>
      </c>
      <c r="G24" s="200">
        <v>1</v>
      </c>
      <c r="H24" s="200"/>
    </row>
    <row r="25" spans="1:8" ht="109.2">
      <c r="A25" s="196"/>
      <c r="B25" s="203" t="s">
        <v>2033</v>
      </c>
      <c r="C25" s="198"/>
      <c r="D25" s="59"/>
      <c r="E25" s="200"/>
      <c r="F25" s="199"/>
      <c r="G25" s="200"/>
      <c r="H25" s="200"/>
    </row>
    <row r="26" spans="1:8">
      <c r="A26" s="196" t="s">
        <v>37</v>
      </c>
      <c r="B26" s="197" t="s">
        <v>38</v>
      </c>
      <c r="C26" s="198" t="s">
        <v>23</v>
      </c>
      <c r="D26" s="59">
        <v>1</v>
      </c>
      <c r="E26" s="199" t="s">
        <v>37</v>
      </c>
      <c r="F26" s="199" t="s">
        <v>2269</v>
      </c>
      <c r="G26" s="200">
        <v>1</v>
      </c>
      <c r="H26" s="200"/>
    </row>
    <row r="27" spans="1:8" ht="124.8">
      <c r="A27" s="196"/>
      <c r="B27" s="203" t="s">
        <v>2034</v>
      </c>
      <c r="C27" s="198"/>
      <c r="D27" s="59"/>
      <c r="E27" s="200"/>
      <c r="F27" s="199"/>
      <c r="G27" s="200"/>
      <c r="H27" s="200"/>
    </row>
    <row r="28" spans="1:8">
      <c r="A28" s="196" t="s">
        <v>44</v>
      </c>
      <c r="B28" s="204" t="s">
        <v>384</v>
      </c>
      <c r="C28" s="196" t="s">
        <v>23</v>
      </c>
      <c r="D28" s="205">
        <v>1</v>
      </c>
      <c r="E28" s="206" t="s">
        <v>44</v>
      </c>
      <c r="F28" s="206" t="s">
        <v>2269</v>
      </c>
      <c r="G28" s="207">
        <v>1</v>
      </c>
      <c r="H28" s="207"/>
    </row>
    <row r="29" spans="1:8" ht="31.2">
      <c r="A29" s="196"/>
      <c r="B29" s="202" t="s">
        <v>2035</v>
      </c>
      <c r="C29" s="196"/>
      <c r="D29" s="196"/>
      <c r="E29" s="208"/>
      <c r="F29" s="206"/>
      <c r="G29" s="208"/>
      <c r="H29" s="208"/>
    </row>
    <row r="30" spans="1:8">
      <c r="A30" s="196" t="s">
        <v>46</v>
      </c>
      <c r="B30" s="197" t="s">
        <v>1626</v>
      </c>
      <c r="C30" s="198" t="s">
        <v>23</v>
      </c>
      <c r="D30" s="59">
        <v>1</v>
      </c>
      <c r="E30" s="199" t="s">
        <v>46</v>
      </c>
      <c r="F30" s="199" t="s">
        <v>2269</v>
      </c>
      <c r="G30" s="200">
        <v>1</v>
      </c>
      <c r="H30" s="200"/>
    </row>
    <row r="31" spans="1:8">
      <c r="A31" s="196"/>
      <c r="B31" s="202" t="s">
        <v>2036</v>
      </c>
      <c r="C31" s="198"/>
      <c r="D31" s="59"/>
      <c r="E31" s="200"/>
      <c r="F31" s="199"/>
      <c r="G31" s="200"/>
      <c r="H31" s="200"/>
    </row>
    <row r="32" spans="1:8">
      <c r="A32" s="209" t="s">
        <v>50</v>
      </c>
      <c r="B32" s="204" t="s">
        <v>45</v>
      </c>
      <c r="C32" s="196" t="s">
        <v>23</v>
      </c>
      <c r="D32" s="205">
        <v>2</v>
      </c>
      <c r="E32" s="206" t="s">
        <v>50</v>
      </c>
      <c r="F32" s="206" t="s">
        <v>2269</v>
      </c>
      <c r="G32" s="207">
        <v>2</v>
      </c>
      <c r="H32" s="207"/>
    </row>
    <row r="33" spans="1:8" ht="31.2">
      <c r="A33" s="196"/>
      <c r="B33" s="202" t="s">
        <v>2037</v>
      </c>
      <c r="C33" s="198"/>
      <c r="D33" s="59"/>
      <c r="E33" s="200"/>
      <c r="F33" s="199"/>
      <c r="G33" s="200"/>
      <c r="H33" s="200"/>
    </row>
    <row r="34" spans="1:8">
      <c r="A34" s="196" t="s">
        <v>53</v>
      </c>
      <c r="B34" s="197" t="s">
        <v>47</v>
      </c>
      <c r="C34" s="198" t="s">
        <v>48</v>
      </c>
      <c r="D34" s="59">
        <v>3</v>
      </c>
      <c r="E34" s="199" t="s">
        <v>53</v>
      </c>
      <c r="F34" s="199" t="s">
        <v>2269</v>
      </c>
      <c r="G34" s="200">
        <v>3</v>
      </c>
      <c r="H34" s="200"/>
    </row>
    <row r="35" spans="1:8">
      <c r="A35" s="196"/>
      <c r="B35" s="203" t="s">
        <v>49</v>
      </c>
      <c r="C35" s="198"/>
      <c r="D35" s="59"/>
      <c r="E35" s="200"/>
      <c r="F35" s="199"/>
      <c r="G35" s="200"/>
      <c r="H35" s="200"/>
    </row>
    <row r="36" spans="1:8">
      <c r="A36" s="196" t="s">
        <v>56</v>
      </c>
      <c r="B36" s="197" t="s">
        <v>51</v>
      </c>
      <c r="C36" s="198" t="s">
        <v>48</v>
      </c>
      <c r="D36" s="59">
        <v>3</v>
      </c>
      <c r="E36" s="199" t="s">
        <v>56</v>
      </c>
      <c r="F36" s="199" t="s">
        <v>2269</v>
      </c>
      <c r="G36" s="200">
        <v>3</v>
      </c>
      <c r="H36" s="200"/>
    </row>
    <row r="37" spans="1:8">
      <c r="A37" s="196"/>
      <c r="B37" s="203" t="s">
        <v>52</v>
      </c>
      <c r="C37" s="198"/>
      <c r="D37" s="59"/>
      <c r="E37" s="200"/>
      <c r="F37" s="199"/>
      <c r="G37" s="200"/>
      <c r="H37" s="200"/>
    </row>
    <row r="38" spans="1:8">
      <c r="A38" s="196" t="s">
        <v>58</v>
      </c>
      <c r="B38" s="197" t="s">
        <v>54</v>
      </c>
      <c r="C38" s="198" t="s">
        <v>16</v>
      </c>
      <c r="D38" s="59">
        <v>3</v>
      </c>
      <c r="E38" s="199" t="s">
        <v>58</v>
      </c>
      <c r="F38" s="199" t="s">
        <v>2269</v>
      </c>
      <c r="G38" s="200">
        <v>3</v>
      </c>
      <c r="H38" s="200"/>
    </row>
    <row r="39" spans="1:8">
      <c r="A39" s="196"/>
      <c r="B39" s="203" t="s">
        <v>55</v>
      </c>
      <c r="C39" s="198"/>
      <c r="D39" s="59"/>
      <c r="E39" s="200"/>
      <c r="F39" s="199"/>
      <c r="G39" s="200"/>
      <c r="H39" s="200"/>
    </row>
    <row r="40" spans="1:8">
      <c r="A40" s="196" t="s">
        <v>1510</v>
      </c>
      <c r="B40" s="204" t="s">
        <v>57</v>
      </c>
      <c r="C40" s="196" t="s">
        <v>23</v>
      </c>
      <c r="D40" s="205">
        <v>2</v>
      </c>
      <c r="E40" s="206" t="s">
        <v>1510</v>
      </c>
      <c r="F40" s="206" t="s">
        <v>2269</v>
      </c>
      <c r="G40" s="207">
        <v>2</v>
      </c>
      <c r="H40" s="207"/>
    </row>
    <row r="41" spans="1:8" ht="62.4">
      <c r="A41" s="196"/>
      <c r="B41" s="203" t="s">
        <v>2038</v>
      </c>
      <c r="C41" s="198"/>
      <c r="D41" s="59"/>
      <c r="E41" s="200"/>
      <c r="F41" s="199"/>
      <c r="G41" s="200"/>
      <c r="H41" s="200"/>
    </row>
    <row r="42" spans="1:8">
      <c r="A42" s="196" t="s">
        <v>1546</v>
      </c>
      <c r="B42" s="197" t="s">
        <v>59</v>
      </c>
      <c r="C42" s="198" t="s">
        <v>23</v>
      </c>
      <c r="D42" s="59">
        <v>1</v>
      </c>
      <c r="E42" s="199" t="s">
        <v>1546</v>
      </c>
      <c r="F42" s="199" t="s">
        <v>2269</v>
      </c>
      <c r="G42" s="200">
        <v>1</v>
      </c>
      <c r="H42" s="200"/>
    </row>
    <row r="43" spans="1:8" ht="140.4">
      <c r="A43" s="196"/>
      <c r="B43" s="203" t="s">
        <v>2039</v>
      </c>
      <c r="C43" s="198"/>
      <c r="D43" s="59"/>
      <c r="E43" s="200"/>
      <c r="F43" s="199"/>
      <c r="G43" s="200"/>
      <c r="H43" s="200"/>
    </row>
    <row r="44" spans="1:8">
      <c r="A44" s="189">
        <v>2</v>
      </c>
      <c r="B44" s="210" t="s">
        <v>60</v>
      </c>
      <c r="C44" s="211" t="s">
        <v>13</v>
      </c>
      <c r="D44" s="193">
        <v>1</v>
      </c>
      <c r="E44" s="194">
        <v>2</v>
      </c>
      <c r="F44" s="194"/>
      <c r="G44" s="195"/>
      <c r="H44" s="195"/>
    </row>
    <row r="45" spans="1:8">
      <c r="A45" s="198" t="s">
        <v>61</v>
      </c>
      <c r="B45" s="197" t="s">
        <v>62</v>
      </c>
      <c r="C45" s="198" t="s">
        <v>23</v>
      </c>
      <c r="D45" s="59">
        <v>1</v>
      </c>
      <c r="E45" s="199" t="s">
        <v>61</v>
      </c>
      <c r="F45" s="199" t="s">
        <v>751</v>
      </c>
      <c r="G45" s="200">
        <v>1</v>
      </c>
      <c r="H45" s="200"/>
    </row>
    <row r="46" spans="1:8" ht="109.2">
      <c r="A46" s="196"/>
      <c r="B46" s="202" t="s">
        <v>2040</v>
      </c>
      <c r="C46" s="198"/>
      <c r="D46" s="59"/>
      <c r="E46" s="200"/>
      <c r="F46" s="199"/>
      <c r="G46" s="200"/>
      <c r="H46" s="200"/>
    </row>
    <row r="47" spans="1:8">
      <c r="A47" s="198" t="s">
        <v>63</v>
      </c>
      <c r="B47" s="197" t="s">
        <v>64</v>
      </c>
      <c r="C47" s="198" t="s">
        <v>23</v>
      </c>
      <c r="D47" s="59">
        <v>1</v>
      </c>
      <c r="E47" s="199" t="s">
        <v>63</v>
      </c>
      <c r="F47" s="199" t="s">
        <v>751</v>
      </c>
      <c r="G47" s="200">
        <v>1</v>
      </c>
      <c r="H47" s="200"/>
    </row>
    <row r="48" spans="1:8" ht="109.2">
      <c r="A48" s="196"/>
      <c r="B48" s="202" t="s">
        <v>2041</v>
      </c>
      <c r="C48" s="198"/>
      <c r="D48" s="59"/>
      <c r="E48" s="200"/>
      <c r="F48" s="199"/>
      <c r="G48" s="200"/>
      <c r="H48" s="200"/>
    </row>
    <row r="49" spans="1:8" ht="31.2">
      <c r="A49" s="198" t="s">
        <v>65</v>
      </c>
      <c r="B49" s="197" t="s">
        <v>1279</v>
      </c>
      <c r="C49" s="198" t="s">
        <v>23</v>
      </c>
      <c r="D49" s="59">
        <v>2</v>
      </c>
      <c r="E49" s="199" t="s">
        <v>65</v>
      </c>
      <c r="F49" s="199" t="s">
        <v>751</v>
      </c>
      <c r="G49" s="200">
        <v>2</v>
      </c>
      <c r="H49" s="200"/>
    </row>
    <row r="50" spans="1:8">
      <c r="A50" s="212" t="s">
        <v>66</v>
      </c>
      <c r="B50" s="213" t="s">
        <v>1255</v>
      </c>
      <c r="C50" s="212" t="s">
        <v>16</v>
      </c>
      <c r="D50" s="214">
        <v>2</v>
      </c>
      <c r="E50" s="215"/>
      <c r="F50" s="215"/>
      <c r="G50" s="216"/>
      <c r="H50" s="216"/>
    </row>
    <row r="51" spans="1:8" ht="62.4">
      <c r="A51" s="212"/>
      <c r="B51" s="202" t="s">
        <v>2042</v>
      </c>
      <c r="C51" s="212"/>
      <c r="D51" s="214"/>
      <c r="E51" s="216"/>
      <c r="F51" s="215"/>
      <c r="G51" s="216"/>
      <c r="H51" s="216"/>
    </row>
    <row r="52" spans="1:8">
      <c r="A52" s="212" t="s">
        <v>67</v>
      </c>
      <c r="B52" s="213" t="s">
        <v>68</v>
      </c>
      <c r="C52" s="212" t="s">
        <v>16</v>
      </c>
      <c r="D52" s="214">
        <v>2</v>
      </c>
      <c r="E52" s="215"/>
      <c r="F52" s="215"/>
      <c r="G52" s="216"/>
      <c r="H52" s="216"/>
    </row>
    <row r="53" spans="1:8" ht="140.4">
      <c r="A53" s="212"/>
      <c r="B53" s="202" t="s">
        <v>2043</v>
      </c>
      <c r="C53" s="212"/>
      <c r="D53" s="214"/>
      <c r="E53" s="216"/>
      <c r="F53" s="215"/>
      <c r="G53" s="216"/>
      <c r="H53" s="216"/>
    </row>
    <row r="54" spans="1:8">
      <c r="A54" s="212" t="s">
        <v>69</v>
      </c>
      <c r="B54" s="217" t="s">
        <v>1999</v>
      </c>
      <c r="C54" s="212" t="s">
        <v>16</v>
      </c>
      <c r="D54" s="214">
        <v>2</v>
      </c>
      <c r="E54" s="215"/>
      <c r="F54" s="215"/>
      <c r="G54" s="216"/>
      <c r="H54" s="216"/>
    </row>
    <row r="55" spans="1:8" ht="46.8">
      <c r="A55" s="212"/>
      <c r="B55" s="218" t="s">
        <v>2000</v>
      </c>
      <c r="C55" s="212"/>
      <c r="D55" s="214"/>
      <c r="E55" s="216"/>
      <c r="F55" s="215"/>
      <c r="G55" s="216"/>
      <c r="H55" s="216"/>
    </row>
    <row r="56" spans="1:8">
      <c r="A56" s="212" t="s">
        <v>1182</v>
      </c>
      <c r="B56" s="217" t="s">
        <v>2001</v>
      </c>
      <c r="C56" s="212" t="s">
        <v>16</v>
      </c>
      <c r="D56" s="214">
        <v>2</v>
      </c>
      <c r="E56" s="215"/>
      <c r="F56" s="215"/>
      <c r="G56" s="216"/>
      <c r="H56" s="216"/>
    </row>
    <row r="57" spans="1:8" ht="62.4">
      <c r="A57" s="212"/>
      <c r="B57" s="218" t="s">
        <v>2002</v>
      </c>
      <c r="C57" s="212"/>
      <c r="D57" s="214"/>
      <c r="E57" s="216"/>
      <c r="F57" s="215"/>
      <c r="G57" s="216"/>
      <c r="H57" s="216"/>
    </row>
    <row r="58" spans="1:8">
      <c r="A58" s="212" t="s">
        <v>1183</v>
      </c>
      <c r="B58" s="213" t="s">
        <v>1180</v>
      </c>
      <c r="C58" s="212" t="s">
        <v>70</v>
      </c>
      <c r="D58" s="214">
        <v>2</v>
      </c>
      <c r="E58" s="215"/>
      <c r="F58" s="215"/>
      <c r="G58" s="216"/>
      <c r="H58" s="216"/>
    </row>
    <row r="59" spans="1:8">
      <c r="A59" s="212" t="s">
        <v>1280</v>
      </c>
      <c r="B59" s="213" t="s">
        <v>1481</v>
      </c>
      <c r="C59" s="212" t="s">
        <v>1184</v>
      </c>
      <c r="D59" s="214">
        <v>2</v>
      </c>
      <c r="E59" s="215"/>
      <c r="F59" s="215"/>
      <c r="G59" s="216"/>
      <c r="H59" s="216"/>
    </row>
    <row r="60" spans="1:8">
      <c r="A60" s="212" t="s">
        <v>2013</v>
      </c>
      <c r="B60" s="213" t="s">
        <v>72</v>
      </c>
      <c r="C60" s="212" t="s">
        <v>23</v>
      </c>
      <c r="D60" s="214">
        <v>1</v>
      </c>
      <c r="E60" s="215"/>
      <c r="F60" s="215"/>
      <c r="G60" s="216"/>
      <c r="H60" s="216"/>
    </row>
    <row r="61" spans="1:8" ht="31.2">
      <c r="A61" s="212"/>
      <c r="B61" s="202" t="s">
        <v>2044</v>
      </c>
      <c r="C61" s="212"/>
      <c r="D61" s="212"/>
      <c r="E61" s="219"/>
      <c r="F61" s="215"/>
      <c r="G61" s="219"/>
      <c r="H61" s="219"/>
    </row>
    <row r="62" spans="1:8">
      <c r="A62" s="189">
        <v>3</v>
      </c>
      <c r="B62" s="190" t="s">
        <v>73</v>
      </c>
      <c r="C62" s="189" t="s">
        <v>74</v>
      </c>
      <c r="D62" s="220">
        <v>1</v>
      </c>
      <c r="E62" s="221" t="s">
        <v>753</v>
      </c>
      <c r="F62" s="221" t="s">
        <v>751</v>
      </c>
      <c r="G62" s="222"/>
      <c r="H62" s="222"/>
    </row>
    <row r="63" spans="1:8">
      <c r="A63" s="198" t="s">
        <v>75</v>
      </c>
      <c r="B63" s="197" t="s">
        <v>76</v>
      </c>
      <c r="C63" s="198" t="s">
        <v>23</v>
      </c>
      <c r="D63" s="59">
        <v>1</v>
      </c>
      <c r="E63" s="199" t="s">
        <v>75</v>
      </c>
      <c r="F63" s="199" t="s">
        <v>751</v>
      </c>
      <c r="G63" s="200">
        <v>1</v>
      </c>
      <c r="H63" s="200"/>
    </row>
    <row r="64" spans="1:8" ht="234">
      <c r="A64" s="212" t="s">
        <v>619</v>
      </c>
      <c r="B64" s="203" t="s">
        <v>2045</v>
      </c>
      <c r="C64" s="212"/>
      <c r="D64" s="214"/>
      <c r="E64" s="216"/>
      <c r="F64" s="215"/>
      <c r="G64" s="216"/>
      <c r="H64" s="216"/>
    </row>
    <row r="65" spans="1:8">
      <c r="A65" s="198" t="s">
        <v>78</v>
      </c>
      <c r="B65" s="223" t="s">
        <v>79</v>
      </c>
      <c r="C65" s="198" t="s">
        <v>23</v>
      </c>
      <c r="D65" s="59">
        <v>1</v>
      </c>
      <c r="E65" s="199" t="s">
        <v>78</v>
      </c>
      <c r="F65" s="199" t="s">
        <v>751</v>
      </c>
      <c r="G65" s="200">
        <v>1</v>
      </c>
      <c r="H65" s="200"/>
    </row>
    <row r="66" spans="1:8" ht="46.8">
      <c r="A66" s="198"/>
      <c r="B66" s="202" t="s">
        <v>80</v>
      </c>
      <c r="C66" s="198"/>
      <c r="D66" s="59"/>
      <c r="E66" s="200"/>
      <c r="F66" s="199"/>
      <c r="G66" s="200"/>
      <c r="H66" s="200"/>
    </row>
    <row r="67" spans="1:8" ht="31.2">
      <c r="A67" s="198" t="s">
        <v>81</v>
      </c>
      <c r="B67" s="197" t="s">
        <v>2270</v>
      </c>
      <c r="C67" s="198" t="s">
        <v>23</v>
      </c>
      <c r="D67" s="59"/>
      <c r="E67" s="200" t="s">
        <v>81</v>
      </c>
      <c r="F67" s="199" t="s">
        <v>2269</v>
      </c>
      <c r="G67" s="200">
        <v>1</v>
      </c>
      <c r="H67" s="200"/>
    </row>
    <row r="68" spans="1:8">
      <c r="A68" s="212" t="s">
        <v>2242</v>
      </c>
      <c r="B68" s="213" t="s">
        <v>82</v>
      </c>
      <c r="C68" s="212" t="s">
        <v>16</v>
      </c>
      <c r="D68" s="214">
        <v>1</v>
      </c>
      <c r="E68" s="215"/>
      <c r="F68" s="215"/>
      <c r="G68" s="216"/>
      <c r="H68" s="216"/>
    </row>
    <row r="69" spans="1:8" ht="109.2">
      <c r="A69" s="212"/>
      <c r="B69" s="203" t="s">
        <v>2046</v>
      </c>
      <c r="C69" s="212"/>
      <c r="D69" s="214"/>
      <c r="E69" s="216"/>
      <c r="F69" s="215"/>
      <c r="G69" s="216"/>
      <c r="H69" s="216"/>
    </row>
    <row r="70" spans="1:8">
      <c r="A70" s="212" t="s">
        <v>2243</v>
      </c>
      <c r="B70" s="203" t="s">
        <v>68</v>
      </c>
      <c r="C70" s="212" t="s">
        <v>16</v>
      </c>
      <c r="D70" s="214">
        <v>1</v>
      </c>
      <c r="E70" s="215"/>
      <c r="F70" s="215"/>
      <c r="G70" s="216"/>
      <c r="H70" s="216"/>
    </row>
    <row r="71" spans="1:8" ht="140.4">
      <c r="A71" s="212"/>
      <c r="B71" s="202" t="s">
        <v>2047</v>
      </c>
      <c r="C71" s="212"/>
      <c r="D71" s="214"/>
      <c r="E71" s="216"/>
      <c r="F71" s="215"/>
      <c r="G71" s="216"/>
      <c r="H71" s="216"/>
    </row>
    <row r="72" spans="1:8">
      <c r="A72" s="212" t="s">
        <v>2244</v>
      </c>
      <c r="B72" s="217" t="s">
        <v>1999</v>
      </c>
      <c r="C72" s="212" t="s">
        <v>16</v>
      </c>
      <c r="D72" s="214">
        <v>1</v>
      </c>
      <c r="E72" s="215"/>
      <c r="F72" s="215"/>
      <c r="G72" s="216"/>
      <c r="H72" s="216"/>
    </row>
    <row r="73" spans="1:8" ht="46.8">
      <c r="A73" s="212"/>
      <c r="B73" s="218" t="s">
        <v>2000</v>
      </c>
      <c r="C73" s="212"/>
      <c r="D73" s="214"/>
      <c r="E73" s="216"/>
      <c r="F73" s="215"/>
      <c r="G73" s="216"/>
      <c r="H73" s="216"/>
    </row>
    <row r="74" spans="1:8">
      <c r="A74" s="212" t="s">
        <v>2245</v>
      </c>
      <c r="B74" s="217" t="s">
        <v>2001</v>
      </c>
      <c r="C74" s="212" t="s">
        <v>16</v>
      </c>
      <c r="D74" s="214">
        <v>1</v>
      </c>
      <c r="E74" s="215"/>
      <c r="F74" s="215"/>
      <c r="G74" s="216"/>
      <c r="H74" s="216"/>
    </row>
    <row r="75" spans="1:8" ht="62.4">
      <c r="A75" s="212"/>
      <c r="B75" s="218" t="s">
        <v>2002</v>
      </c>
      <c r="C75" s="212"/>
      <c r="D75" s="214"/>
      <c r="E75" s="216"/>
      <c r="F75" s="215"/>
      <c r="G75" s="216"/>
      <c r="H75" s="216"/>
    </row>
    <row r="76" spans="1:8">
      <c r="A76" s="212" t="s">
        <v>2246</v>
      </c>
      <c r="B76" s="213" t="s">
        <v>1481</v>
      </c>
      <c r="C76" s="212" t="s">
        <v>1184</v>
      </c>
      <c r="D76" s="214">
        <v>1</v>
      </c>
      <c r="E76" s="215"/>
      <c r="F76" s="215"/>
      <c r="G76" s="216"/>
      <c r="H76" s="216"/>
    </row>
    <row r="77" spans="1:8">
      <c r="A77" s="189">
        <v>4</v>
      </c>
      <c r="B77" s="190" t="s">
        <v>83</v>
      </c>
      <c r="C77" s="189" t="s">
        <v>13</v>
      </c>
      <c r="D77" s="220">
        <v>1</v>
      </c>
      <c r="E77" s="221" t="s">
        <v>360</v>
      </c>
      <c r="F77" s="221"/>
      <c r="G77" s="222"/>
      <c r="H77" s="222"/>
    </row>
    <row r="78" spans="1:8">
      <c r="A78" s="196" t="s">
        <v>84</v>
      </c>
      <c r="B78" s="224" t="s">
        <v>85</v>
      </c>
      <c r="C78" s="196" t="s">
        <v>23</v>
      </c>
      <c r="D78" s="59">
        <v>1</v>
      </c>
      <c r="E78" s="199" t="s">
        <v>84</v>
      </c>
      <c r="F78" s="199" t="s">
        <v>751</v>
      </c>
      <c r="G78" s="200">
        <v>1</v>
      </c>
      <c r="H78" s="200"/>
    </row>
    <row r="79" spans="1:8" ht="78">
      <c r="A79" s="196"/>
      <c r="B79" s="202" t="s">
        <v>2048</v>
      </c>
      <c r="C79" s="196"/>
      <c r="D79" s="205"/>
      <c r="E79" s="225"/>
      <c r="F79" s="206"/>
      <c r="G79" s="207"/>
      <c r="H79" s="207"/>
    </row>
    <row r="80" spans="1:8">
      <c r="A80" s="198" t="s">
        <v>86</v>
      </c>
      <c r="B80" s="226" t="s">
        <v>87</v>
      </c>
      <c r="C80" s="198" t="s">
        <v>16</v>
      </c>
      <c r="D80" s="59">
        <v>3</v>
      </c>
      <c r="E80" s="207" t="s">
        <v>86</v>
      </c>
      <c r="F80" s="199" t="s">
        <v>751</v>
      </c>
      <c r="G80" s="200">
        <v>3</v>
      </c>
      <c r="H80" s="200"/>
    </row>
    <row r="81" spans="1:8" ht="109.2">
      <c r="A81" s="198"/>
      <c r="B81" s="202" t="s">
        <v>2049</v>
      </c>
      <c r="C81" s="198"/>
      <c r="D81" s="59"/>
      <c r="E81" s="200"/>
      <c r="F81" s="199"/>
      <c r="G81" s="200"/>
      <c r="H81" s="200"/>
    </row>
    <row r="82" spans="1:8">
      <c r="A82" s="198" t="s">
        <v>88</v>
      </c>
      <c r="B82" s="226" t="s">
        <v>89</v>
      </c>
      <c r="C82" s="198" t="s">
        <v>16</v>
      </c>
      <c r="D82" s="59">
        <v>2</v>
      </c>
      <c r="E82" s="199" t="s">
        <v>88</v>
      </c>
      <c r="F82" s="199" t="s">
        <v>751</v>
      </c>
      <c r="G82" s="200">
        <v>2</v>
      </c>
      <c r="H82" s="200"/>
    </row>
    <row r="83" spans="1:8" ht="124.8">
      <c r="A83" s="198"/>
      <c r="B83" s="202" t="s">
        <v>90</v>
      </c>
      <c r="C83" s="198"/>
      <c r="D83" s="59"/>
      <c r="E83" s="200"/>
      <c r="F83" s="199"/>
      <c r="G83" s="200"/>
      <c r="H83" s="200"/>
    </row>
    <row r="84" spans="1:8">
      <c r="A84" s="198" t="s">
        <v>91</v>
      </c>
      <c r="B84" s="226" t="s">
        <v>92</v>
      </c>
      <c r="C84" s="198" t="s">
        <v>16</v>
      </c>
      <c r="D84" s="59">
        <v>2</v>
      </c>
      <c r="E84" s="199" t="s">
        <v>91</v>
      </c>
      <c r="F84" s="199" t="s">
        <v>751</v>
      </c>
      <c r="G84" s="200">
        <v>2</v>
      </c>
      <c r="H84" s="200"/>
    </row>
    <row r="85" spans="1:8" ht="124.8">
      <c r="A85" s="198"/>
      <c r="B85" s="202" t="s">
        <v>93</v>
      </c>
      <c r="C85" s="198"/>
      <c r="D85" s="59"/>
      <c r="E85" s="200"/>
      <c r="F85" s="199"/>
      <c r="G85" s="200"/>
      <c r="H85" s="200"/>
    </row>
    <row r="86" spans="1:8">
      <c r="A86" s="198" t="s">
        <v>94</v>
      </c>
      <c r="B86" s="226" t="s">
        <v>95</v>
      </c>
      <c r="C86" s="198" t="s">
        <v>16</v>
      </c>
      <c r="D86" s="59">
        <v>3</v>
      </c>
      <c r="E86" s="199" t="s">
        <v>94</v>
      </c>
      <c r="F86" s="199" t="s">
        <v>751</v>
      </c>
      <c r="G86" s="200">
        <v>3</v>
      </c>
      <c r="H86" s="200"/>
    </row>
    <row r="87" spans="1:8" ht="109.2">
      <c r="A87" s="198"/>
      <c r="B87" s="202" t="s">
        <v>96</v>
      </c>
      <c r="C87" s="198"/>
      <c r="D87" s="59"/>
      <c r="E87" s="200"/>
      <c r="F87" s="199"/>
      <c r="G87" s="200"/>
      <c r="H87" s="200"/>
    </row>
    <row r="88" spans="1:8">
      <c r="A88" s="198" t="s">
        <v>97</v>
      </c>
      <c r="B88" s="226" t="s">
        <v>98</v>
      </c>
      <c r="C88" s="198" t="s">
        <v>16</v>
      </c>
      <c r="D88" s="59">
        <v>2</v>
      </c>
      <c r="E88" s="199" t="s">
        <v>97</v>
      </c>
      <c r="F88" s="199" t="s">
        <v>751</v>
      </c>
      <c r="G88" s="200">
        <v>2</v>
      </c>
      <c r="H88" s="200"/>
    </row>
    <row r="89" spans="1:8" ht="93.6">
      <c r="A89" s="198"/>
      <c r="B89" s="202" t="s">
        <v>99</v>
      </c>
      <c r="C89" s="198"/>
      <c r="D89" s="59"/>
      <c r="E89" s="200"/>
      <c r="F89" s="199"/>
      <c r="G89" s="200"/>
      <c r="H89" s="200"/>
    </row>
    <row r="90" spans="1:8">
      <c r="A90" s="198" t="s">
        <v>100</v>
      </c>
      <c r="B90" s="197" t="s">
        <v>101</v>
      </c>
      <c r="C90" s="198" t="s">
        <v>16</v>
      </c>
      <c r="D90" s="59">
        <v>4</v>
      </c>
      <c r="E90" s="199" t="s">
        <v>100</v>
      </c>
      <c r="F90" s="199" t="s">
        <v>751</v>
      </c>
      <c r="G90" s="200">
        <v>4</v>
      </c>
      <c r="H90" s="200"/>
    </row>
    <row r="91" spans="1:8" ht="78">
      <c r="A91" s="198"/>
      <c r="B91" s="202" t="s">
        <v>102</v>
      </c>
      <c r="C91" s="198"/>
      <c r="D91" s="59"/>
      <c r="E91" s="200"/>
      <c r="F91" s="199"/>
      <c r="G91" s="200"/>
      <c r="H91" s="200"/>
    </row>
    <row r="92" spans="1:8">
      <c r="A92" s="198" t="s">
        <v>103</v>
      </c>
      <c r="B92" s="197" t="s">
        <v>104</v>
      </c>
      <c r="C92" s="198" t="s">
        <v>16</v>
      </c>
      <c r="D92" s="59">
        <v>1</v>
      </c>
      <c r="E92" s="199" t="s">
        <v>103</v>
      </c>
      <c r="F92" s="199" t="s">
        <v>751</v>
      </c>
      <c r="G92" s="200">
        <v>2</v>
      </c>
      <c r="H92" s="200"/>
    </row>
    <row r="93" spans="1:8" ht="93.6">
      <c r="A93" s="198"/>
      <c r="B93" s="202" t="s">
        <v>105</v>
      </c>
      <c r="C93" s="198"/>
      <c r="D93" s="59"/>
      <c r="E93" s="200"/>
      <c r="F93" s="199"/>
      <c r="G93" s="200"/>
      <c r="H93" s="200"/>
    </row>
    <row r="94" spans="1:8">
      <c r="A94" s="198" t="s">
        <v>106</v>
      </c>
      <c r="B94" s="197" t="s">
        <v>107</v>
      </c>
      <c r="C94" s="198" t="s">
        <v>23</v>
      </c>
      <c r="D94" s="59">
        <v>2</v>
      </c>
      <c r="E94" s="199" t="s">
        <v>106</v>
      </c>
      <c r="F94" s="199" t="s">
        <v>751</v>
      </c>
      <c r="G94" s="200">
        <v>2</v>
      </c>
      <c r="H94" s="200"/>
    </row>
    <row r="95" spans="1:8" ht="156">
      <c r="A95" s="198"/>
      <c r="B95" s="202" t="s">
        <v>108</v>
      </c>
      <c r="C95" s="198"/>
      <c r="D95" s="59"/>
      <c r="E95" s="200"/>
      <c r="F95" s="199"/>
      <c r="G95" s="200"/>
      <c r="H95" s="200"/>
    </row>
    <row r="96" spans="1:8">
      <c r="A96" s="227" t="s">
        <v>109</v>
      </c>
      <c r="B96" s="197" t="s">
        <v>1325</v>
      </c>
      <c r="C96" s="198" t="s">
        <v>23</v>
      </c>
      <c r="D96" s="59"/>
      <c r="E96" s="200" t="s">
        <v>109</v>
      </c>
      <c r="F96" s="199" t="s">
        <v>751</v>
      </c>
      <c r="G96" s="200">
        <v>1</v>
      </c>
      <c r="H96" s="200"/>
    </row>
    <row r="97" spans="1:8">
      <c r="A97" s="228" t="s">
        <v>1323</v>
      </c>
      <c r="B97" s="213" t="s">
        <v>110</v>
      </c>
      <c r="C97" s="212" t="s">
        <v>16</v>
      </c>
      <c r="D97" s="214">
        <v>1</v>
      </c>
      <c r="E97" s="215"/>
      <c r="F97" s="215"/>
      <c r="G97" s="216"/>
      <c r="H97" s="216"/>
    </row>
    <row r="98" spans="1:8" ht="78">
      <c r="A98" s="212"/>
      <c r="B98" s="202" t="s">
        <v>111</v>
      </c>
      <c r="C98" s="212"/>
      <c r="D98" s="214"/>
      <c r="E98" s="216"/>
      <c r="F98" s="215"/>
      <c r="G98" s="216"/>
      <c r="H98" s="216"/>
    </row>
    <row r="99" spans="1:8">
      <c r="A99" s="212" t="s">
        <v>1324</v>
      </c>
      <c r="B99" s="213" t="s">
        <v>1330</v>
      </c>
      <c r="C99" s="212" t="s">
        <v>16</v>
      </c>
      <c r="D99" s="214">
        <v>2</v>
      </c>
      <c r="E99" s="215"/>
      <c r="F99" s="215"/>
      <c r="G99" s="216"/>
      <c r="H99" s="216"/>
    </row>
    <row r="100" spans="1:8">
      <c r="A100" s="212"/>
      <c r="B100" s="202" t="s">
        <v>116</v>
      </c>
      <c r="C100" s="212"/>
      <c r="D100" s="214"/>
      <c r="E100" s="216"/>
      <c r="F100" s="215"/>
      <c r="G100" s="216"/>
      <c r="H100" s="216"/>
    </row>
    <row r="101" spans="1:8">
      <c r="A101" s="198" t="s">
        <v>112</v>
      </c>
      <c r="B101" s="197" t="s">
        <v>1326</v>
      </c>
      <c r="C101" s="198" t="s">
        <v>23</v>
      </c>
      <c r="D101" s="59"/>
      <c r="E101" s="200" t="s">
        <v>112</v>
      </c>
      <c r="F101" s="199" t="s">
        <v>751</v>
      </c>
      <c r="G101" s="200">
        <v>1</v>
      </c>
      <c r="H101" s="200"/>
    </row>
    <row r="102" spans="1:8">
      <c r="A102" s="212" t="s">
        <v>1327</v>
      </c>
      <c r="B102" s="213" t="s">
        <v>113</v>
      </c>
      <c r="C102" s="212" t="s">
        <v>16</v>
      </c>
      <c r="D102" s="214">
        <v>1</v>
      </c>
      <c r="E102" s="215"/>
      <c r="F102" s="215"/>
      <c r="G102" s="216"/>
      <c r="H102" s="216"/>
    </row>
    <row r="103" spans="1:8" ht="31.2">
      <c r="A103" s="212"/>
      <c r="B103" s="202" t="s">
        <v>114</v>
      </c>
      <c r="C103" s="212"/>
      <c r="D103" s="214"/>
      <c r="E103" s="216"/>
      <c r="F103" s="215"/>
      <c r="G103" s="216"/>
      <c r="H103" s="216"/>
    </row>
    <row r="104" spans="1:8">
      <c r="A104" s="212" t="s">
        <v>1328</v>
      </c>
      <c r="B104" s="213" t="s">
        <v>1329</v>
      </c>
      <c r="C104" s="212" t="s">
        <v>16</v>
      </c>
      <c r="D104" s="214">
        <v>2</v>
      </c>
      <c r="E104" s="215"/>
      <c r="F104" s="215"/>
      <c r="G104" s="216"/>
      <c r="H104" s="216"/>
    </row>
    <row r="105" spans="1:8">
      <c r="A105" s="212"/>
      <c r="B105" s="202" t="s">
        <v>116</v>
      </c>
      <c r="C105" s="212"/>
      <c r="D105" s="214"/>
      <c r="E105" s="216"/>
      <c r="F105" s="215"/>
      <c r="G105" s="216"/>
      <c r="H105" s="216"/>
    </row>
    <row r="106" spans="1:8">
      <c r="A106" s="198" t="s">
        <v>1495</v>
      </c>
      <c r="B106" s="197" t="s">
        <v>118</v>
      </c>
      <c r="C106" s="198" t="s">
        <v>23</v>
      </c>
      <c r="D106" s="59">
        <v>1</v>
      </c>
      <c r="E106" s="199" t="s">
        <v>1495</v>
      </c>
      <c r="F106" s="199" t="s">
        <v>751</v>
      </c>
      <c r="G106" s="200">
        <v>1</v>
      </c>
      <c r="H106" s="200"/>
    </row>
    <row r="107" spans="1:8" ht="78">
      <c r="A107" s="198"/>
      <c r="B107" s="202" t="s">
        <v>119</v>
      </c>
      <c r="C107" s="198"/>
      <c r="D107" s="59"/>
      <c r="E107" s="200"/>
      <c r="F107" s="199"/>
      <c r="G107" s="200"/>
      <c r="H107" s="200"/>
    </row>
    <row r="108" spans="1:8">
      <c r="A108" s="198" t="s">
        <v>117</v>
      </c>
      <c r="B108" s="197" t="s">
        <v>1291</v>
      </c>
      <c r="C108" s="198" t="s">
        <v>23</v>
      </c>
      <c r="D108" s="59"/>
      <c r="E108" s="200" t="s">
        <v>117</v>
      </c>
      <c r="F108" s="199" t="s">
        <v>751</v>
      </c>
      <c r="G108" s="200">
        <v>1</v>
      </c>
      <c r="H108" s="200"/>
    </row>
    <row r="109" spans="1:8">
      <c r="A109" s="212" t="s">
        <v>1292</v>
      </c>
      <c r="B109" s="213" t="s">
        <v>120</v>
      </c>
      <c r="C109" s="212" t="s">
        <v>16</v>
      </c>
      <c r="D109" s="214">
        <v>4</v>
      </c>
      <c r="E109" s="215"/>
      <c r="F109" s="215"/>
      <c r="G109" s="216"/>
      <c r="H109" s="216"/>
    </row>
    <row r="110" spans="1:8" ht="171.6">
      <c r="A110" s="212"/>
      <c r="B110" s="202" t="s">
        <v>2050</v>
      </c>
      <c r="C110" s="212"/>
      <c r="D110" s="214"/>
      <c r="E110" s="216"/>
      <c r="F110" s="215"/>
      <c r="G110" s="216"/>
      <c r="H110" s="216"/>
    </row>
    <row r="111" spans="1:8">
      <c r="A111" s="212" t="s">
        <v>1331</v>
      </c>
      <c r="B111" s="213" t="s">
        <v>121</v>
      </c>
      <c r="C111" s="212" t="s">
        <v>16</v>
      </c>
      <c r="D111" s="214">
        <v>4</v>
      </c>
      <c r="E111" s="215"/>
      <c r="F111" s="215"/>
      <c r="G111" s="216"/>
      <c r="H111" s="216"/>
    </row>
    <row r="112" spans="1:8" ht="31.2">
      <c r="A112" s="212"/>
      <c r="B112" s="202" t="s">
        <v>2051</v>
      </c>
      <c r="C112" s="212"/>
      <c r="D112" s="214"/>
      <c r="E112" s="216"/>
      <c r="F112" s="215"/>
      <c r="G112" s="216"/>
      <c r="H112" s="216"/>
    </row>
    <row r="113" spans="1:8">
      <c r="A113" s="211">
        <v>5</v>
      </c>
      <c r="B113" s="210" t="s">
        <v>123</v>
      </c>
      <c r="C113" s="211" t="s">
        <v>74</v>
      </c>
      <c r="D113" s="193">
        <v>1</v>
      </c>
      <c r="E113" s="194" t="s">
        <v>319</v>
      </c>
      <c r="F113" s="194"/>
      <c r="G113" s="195"/>
      <c r="H113" s="195"/>
    </row>
    <row r="114" spans="1:8">
      <c r="A114" s="198" t="s">
        <v>124</v>
      </c>
      <c r="B114" s="197" t="s">
        <v>125</v>
      </c>
      <c r="C114" s="198" t="s">
        <v>16</v>
      </c>
      <c r="D114" s="59">
        <v>2</v>
      </c>
      <c r="E114" s="199" t="s">
        <v>124</v>
      </c>
      <c r="F114" s="199" t="s">
        <v>751</v>
      </c>
      <c r="G114" s="200">
        <v>2</v>
      </c>
      <c r="H114" s="200"/>
    </row>
    <row r="115" spans="1:8" ht="280.8">
      <c r="A115" s="198"/>
      <c r="B115" s="202" t="s">
        <v>126</v>
      </c>
      <c r="C115" s="198"/>
      <c r="D115" s="59"/>
      <c r="E115" s="200"/>
      <c r="F115" s="199"/>
      <c r="G115" s="200"/>
      <c r="H115" s="200"/>
    </row>
    <row r="116" spans="1:8">
      <c r="A116" s="198" t="s">
        <v>127</v>
      </c>
      <c r="B116" s="197" t="s">
        <v>128</v>
      </c>
      <c r="C116" s="198" t="s">
        <v>16</v>
      </c>
      <c r="D116" s="59">
        <v>1</v>
      </c>
      <c r="E116" s="199" t="s">
        <v>127</v>
      </c>
      <c r="F116" s="199" t="s">
        <v>753</v>
      </c>
      <c r="G116" s="200">
        <v>1</v>
      </c>
      <c r="H116" s="200"/>
    </row>
    <row r="117" spans="1:8" ht="93.6">
      <c r="A117" s="198"/>
      <c r="B117" s="202" t="s">
        <v>1996</v>
      </c>
      <c r="C117" s="198"/>
      <c r="D117" s="59"/>
      <c r="E117" s="200"/>
      <c r="F117" s="199"/>
      <c r="G117" s="200"/>
      <c r="H117" s="200"/>
    </row>
    <row r="118" spans="1:8">
      <c r="A118" s="198" t="s">
        <v>130</v>
      </c>
      <c r="B118" s="197" t="s">
        <v>131</v>
      </c>
      <c r="C118" s="198" t="s">
        <v>16</v>
      </c>
      <c r="D118" s="59">
        <v>2</v>
      </c>
      <c r="E118" s="199" t="s">
        <v>130</v>
      </c>
      <c r="F118" s="199" t="s">
        <v>753</v>
      </c>
      <c r="G118" s="200">
        <v>2</v>
      </c>
      <c r="H118" s="200"/>
    </row>
    <row r="119" spans="1:8" ht="124.8">
      <c r="A119" s="198"/>
      <c r="B119" s="202" t="s">
        <v>2052</v>
      </c>
      <c r="C119" s="198"/>
      <c r="D119" s="59"/>
      <c r="E119" s="200"/>
      <c r="F119" s="199"/>
      <c r="G119" s="200"/>
      <c r="H119" s="200"/>
    </row>
    <row r="120" spans="1:8">
      <c r="A120" s="198" t="s">
        <v>132</v>
      </c>
      <c r="B120" s="197" t="s">
        <v>133</v>
      </c>
      <c r="C120" s="198" t="s">
        <v>16</v>
      </c>
      <c r="D120" s="59">
        <v>4</v>
      </c>
      <c r="E120" s="199" t="s">
        <v>132</v>
      </c>
      <c r="F120" s="199" t="s">
        <v>753</v>
      </c>
      <c r="G120" s="200">
        <v>4</v>
      </c>
      <c r="H120" s="200"/>
    </row>
    <row r="121" spans="1:8" ht="171.6">
      <c r="A121" s="198"/>
      <c r="B121" s="202" t="s">
        <v>2050</v>
      </c>
      <c r="C121" s="198"/>
      <c r="D121" s="59"/>
      <c r="E121" s="200"/>
      <c r="F121" s="199"/>
      <c r="G121" s="200"/>
      <c r="H121" s="200"/>
    </row>
    <row r="122" spans="1:8">
      <c r="A122" s="198" t="s">
        <v>134</v>
      </c>
      <c r="B122" s="197" t="s">
        <v>135</v>
      </c>
      <c r="C122" s="198" t="s">
        <v>23</v>
      </c>
      <c r="D122" s="59">
        <v>1</v>
      </c>
      <c r="E122" s="199" t="s">
        <v>134</v>
      </c>
      <c r="F122" s="199" t="s">
        <v>753</v>
      </c>
      <c r="G122" s="200">
        <v>1</v>
      </c>
      <c r="H122" s="200"/>
    </row>
    <row r="123" spans="1:8" ht="124.8">
      <c r="A123" s="198"/>
      <c r="B123" s="202" t="s">
        <v>136</v>
      </c>
      <c r="C123" s="198"/>
      <c r="D123" s="59"/>
      <c r="E123" s="200"/>
      <c r="F123" s="199"/>
      <c r="G123" s="200"/>
      <c r="H123" s="200"/>
    </row>
    <row r="124" spans="1:8">
      <c r="A124" s="211">
        <v>6</v>
      </c>
      <c r="B124" s="210" t="s">
        <v>137</v>
      </c>
      <c r="C124" s="211" t="s">
        <v>138</v>
      </c>
      <c r="D124" s="193"/>
      <c r="E124" s="194">
        <v>6</v>
      </c>
      <c r="F124" s="194"/>
      <c r="G124" s="195"/>
      <c r="H124" s="195"/>
    </row>
    <row r="125" spans="1:8" ht="46.8">
      <c r="A125" s="198" t="s">
        <v>139</v>
      </c>
      <c r="B125" s="197" t="s">
        <v>1282</v>
      </c>
      <c r="C125" s="198" t="s">
        <v>23</v>
      </c>
      <c r="D125" s="59"/>
      <c r="E125" s="199" t="s">
        <v>139</v>
      </c>
      <c r="F125" s="199" t="s">
        <v>753</v>
      </c>
      <c r="G125" s="200">
        <v>1</v>
      </c>
      <c r="H125" s="200"/>
    </row>
    <row r="126" spans="1:8">
      <c r="A126" s="212" t="s">
        <v>140</v>
      </c>
      <c r="B126" s="213" t="s">
        <v>1185</v>
      </c>
      <c r="C126" s="212" t="s">
        <v>16</v>
      </c>
      <c r="D126" s="214">
        <v>1</v>
      </c>
      <c r="E126" s="215"/>
      <c r="F126" s="215"/>
      <c r="G126" s="216"/>
      <c r="H126" s="216"/>
    </row>
    <row r="127" spans="1:8" ht="171.6">
      <c r="A127" s="212"/>
      <c r="B127" s="202" t="s">
        <v>141</v>
      </c>
      <c r="C127" s="213"/>
      <c r="D127" s="213"/>
      <c r="E127" s="229"/>
      <c r="F127" s="229"/>
      <c r="G127" s="230"/>
      <c r="H127" s="230"/>
    </row>
    <row r="128" spans="1:8">
      <c r="A128" s="212" t="s">
        <v>142</v>
      </c>
      <c r="B128" s="213" t="s">
        <v>68</v>
      </c>
      <c r="C128" s="212" t="s">
        <v>16</v>
      </c>
      <c r="D128" s="214">
        <v>1</v>
      </c>
      <c r="E128" s="215"/>
      <c r="F128" s="215"/>
      <c r="G128" s="216"/>
      <c r="H128" s="216"/>
    </row>
    <row r="129" spans="1:8" ht="62.4">
      <c r="A129" s="212"/>
      <c r="B129" s="202" t="s">
        <v>2053</v>
      </c>
      <c r="C129" s="212"/>
      <c r="D129" s="214"/>
      <c r="E129" s="215"/>
      <c r="F129" s="215"/>
      <c r="G129" s="216"/>
      <c r="H129" s="216"/>
    </row>
    <row r="130" spans="1:8">
      <c r="A130" s="212" t="s">
        <v>143</v>
      </c>
      <c r="B130" s="213" t="s">
        <v>144</v>
      </c>
      <c r="C130" s="212" t="s">
        <v>23</v>
      </c>
      <c r="D130" s="214">
        <v>1</v>
      </c>
      <c r="E130" s="215"/>
      <c r="F130" s="215"/>
      <c r="G130" s="216"/>
      <c r="H130" s="216"/>
    </row>
    <row r="131" spans="1:8" ht="113.4" customHeight="1">
      <c r="A131" s="212"/>
      <c r="B131" s="202" t="s">
        <v>2054</v>
      </c>
      <c r="C131" s="212"/>
      <c r="D131" s="214"/>
      <c r="E131" s="215"/>
      <c r="F131" s="215"/>
      <c r="G131" s="216"/>
      <c r="H131" s="216"/>
    </row>
    <row r="132" spans="1:8">
      <c r="A132" s="212" t="s">
        <v>145</v>
      </c>
      <c r="B132" s="213" t="s">
        <v>146</v>
      </c>
      <c r="C132" s="212" t="s">
        <v>1184</v>
      </c>
      <c r="D132" s="214">
        <v>1</v>
      </c>
      <c r="E132" s="215"/>
      <c r="F132" s="215"/>
      <c r="G132" s="216"/>
      <c r="H132" s="216"/>
    </row>
    <row r="133" spans="1:8" ht="46.8">
      <c r="A133" s="212"/>
      <c r="B133" s="202" t="s">
        <v>2055</v>
      </c>
      <c r="C133" s="212"/>
      <c r="D133" s="214"/>
      <c r="E133" s="215"/>
      <c r="F133" s="215"/>
      <c r="G133" s="216"/>
      <c r="H133" s="216"/>
    </row>
    <row r="134" spans="1:8">
      <c r="A134" s="212" t="s">
        <v>148</v>
      </c>
      <c r="B134" s="213" t="s">
        <v>1481</v>
      </c>
      <c r="C134" s="212" t="s">
        <v>70</v>
      </c>
      <c r="D134" s="214">
        <v>1</v>
      </c>
      <c r="E134" s="215"/>
      <c r="F134" s="215"/>
      <c r="G134" s="216"/>
      <c r="H134" s="216"/>
    </row>
    <row r="135" spans="1:8">
      <c r="A135" s="212" t="s">
        <v>1186</v>
      </c>
      <c r="B135" s="213" t="s">
        <v>149</v>
      </c>
      <c r="C135" s="212" t="s">
        <v>16</v>
      </c>
      <c r="D135" s="214">
        <v>1</v>
      </c>
      <c r="E135" s="215"/>
      <c r="F135" s="215"/>
      <c r="G135" s="216"/>
      <c r="H135" s="216"/>
    </row>
    <row r="136" spans="1:8" ht="46.8">
      <c r="A136" s="212"/>
      <c r="B136" s="202" t="s">
        <v>2056</v>
      </c>
      <c r="C136" s="212"/>
      <c r="D136" s="214"/>
      <c r="E136" s="215"/>
      <c r="F136" s="215"/>
      <c r="G136" s="216"/>
      <c r="H136" s="216"/>
    </row>
    <row r="137" spans="1:8">
      <c r="A137" s="212" t="s">
        <v>1187</v>
      </c>
      <c r="B137" s="217" t="s">
        <v>1999</v>
      </c>
      <c r="C137" s="212" t="s">
        <v>16</v>
      </c>
      <c r="D137" s="214">
        <v>1</v>
      </c>
      <c r="E137" s="215"/>
      <c r="F137" s="215"/>
      <c r="G137" s="216"/>
      <c r="H137" s="216"/>
    </row>
    <row r="138" spans="1:8" ht="46.8">
      <c r="A138" s="212"/>
      <c r="B138" s="218" t="s">
        <v>2000</v>
      </c>
      <c r="C138" s="212"/>
      <c r="D138" s="214"/>
      <c r="E138" s="215"/>
      <c r="F138" s="215"/>
      <c r="G138" s="216"/>
      <c r="H138" s="216"/>
    </row>
    <row r="139" spans="1:8">
      <c r="A139" s="212" t="s">
        <v>2014</v>
      </c>
      <c r="B139" s="217" t="s">
        <v>2001</v>
      </c>
      <c r="C139" s="212" t="s">
        <v>16</v>
      </c>
      <c r="D139" s="214">
        <v>1</v>
      </c>
      <c r="E139" s="215"/>
      <c r="F139" s="215"/>
      <c r="G139" s="216"/>
      <c r="H139" s="216"/>
    </row>
    <row r="140" spans="1:8" ht="62.4">
      <c r="A140" s="212"/>
      <c r="B140" s="218" t="s">
        <v>2002</v>
      </c>
      <c r="C140" s="212"/>
      <c r="D140" s="214"/>
      <c r="E140" s="215"/>
      <c r="F140" s="215"/>
      <c r="G140" s="216"/>
      <c r="H140" s="216"/>
    </row>
    <row r="141" spans="1:8" ht="46.8">
      <c r="A141" s="198" t="s">
        <v>341</v>
      </c>
      <c r="B141" s="197" t="s">
        <v>1283</v>
      </c>
      <c r="C141" s="198" t="s">
        <v>23</v>
      </c>
      <c r="D141" s="59"/>
      <c r="E141" s="199" t="s">
        <v>341</v>
      </c>
      <c r="F141" s="199" t="s">
        <v>753</v>
      </c>
      <c r="G141" s="200">
        <v>3</v>
      </c>
      <c r="H141" s="200"/>
    </row>
    <row r="142" spans="1:8" ht="31.2">
      <c r="A142" s="212" t="s">
        <v>150</v>
      </c>
      <c r="B142" s="213" t="s">
        <v>372</v>
      </c>
      <c r="C142" s="212" t="s">
        <v>16</v>
      </c>
      <c r="D142" s="214">
        <v>3</v>
      </c>
      <c r="E142" s="215"/>
      <c r="F142" s="215"/>
      <c r="G142" s="216"/>
      <c r="H142" s="216"/>
    </row>
    <row r="143" spans="1:8" ht="171.6">
      <c r="A143" s="212"/>
      <c r="B143" s="202" t="s">
        <v>151</v>
      </c>
      <c r="C143" s="212"/>
      <c r="D143" s="214"/>
      <c r="E143" s="215"/>
      <c r="F143" s="215"/>
      <c r="G143" s="216"/>
      <c r="H143" s="216"/>
    </row>
    <row r="144" spans="1:8">
      <c r="A144" s="212" t="s">
        <v>152</v>
      </c>
      <c r="B144" s="213" t="s">
        <v>146</v>
      </c>
      <c r="C144" s="212" t="s">
        <v>70</v>
      </c>
      <c r="D144" s="214">
        <v>3</v>
      </c>
      <c r="E144" s="215"/>
      <c r="F144" s="215"/>
      <c r="G144" s="216"/>
      <c r="H144" s="216"/>
    </row>
    <row r="145" spans="1:8" ht="46.8">
      <c r="A145" s="212"/>
      <c r="B145" s="202" t="s">
        <v>2055</v>
      </c>
      <c r="C145" s="212"/>
      <c r="D145" s="214"/>
      <c r="E145" s="215"/>
      <c r="F145" s="215"/>
      <c r="G145" s="216"/>
      <c r="H145" s="216"/>
    </row>
    <row r="146" spans="1:8">
      <c r="A146" s="212" t="s">
        <v>153</v>
      </c>
      <c r="B146" s="213" t="s">
        <v>68</v>
      </c>
      <c r="C146" s="212" t="s">
        <v>16</v>
      </c>
      <c r="D146" s="214">
        <v>3</v>
      </c>
      <c r="E146" s="215"/>
      <c r="F146" s="215"/>
      <c r="G146" s="216"/>
      <c r="H146" s="216"/>
    </row>
    <row r="147" spans="1:8" ht="62.4">
      <c r="A147" s="212"/>
      <c r="B147" s="202" t="s">
        <v>2053</v>
      </c>
      <c r="C147" s="212"/>
      <c r="D147" s="214"/>
      <c r="E147" s="215"/>
      <c r="F147" s="215"/>
      <c r="G147" s="216"/>
      <c r="H147" s="216"/>
    </row>
    <row r="148" spans="1:8">
      <c r="A148" s="212" t="s">
        <v>154</v>
      </c>
      <c r="B148" s="213" t="s">
        <v>149</v>
      </c>
      <c r="C148" s="212" t="s">
        <v>16</v>
      </c>
      <c r="D148" s="214">
        <v>3</v>
      </c>
      <c r="E148" s="215"/>
      <c r="F148" s="215"/>
      <c r="G148" s="216"/>
      <c r="H148" s="216"/>
    </row>
    <row r="149" spans="1:8" ht="46.8">
      <c r="A149" s="212"/>
      <c r="B149" s="202" t="s">
        <v>2056</v>
      </c>
      <c r="C149" s="212"/>
      <c r="D149" s="214"/>
      <c r="E149" s="215"/>
      <c r="F149" s="215"/>
      <c r="G149" s="216"/>
      <c r="H149" s="216"/>
    </row>
    <row r="150" spans="1:8">
      <c r="A150" s="212" t="s">
        <v>1188</v>
      </c>
      <c r="B150" s="217" t="s">
        <v>1999</v>
      </c>
      <c r="C150" s="212" t="s">
        <v>16</v>
      </c>
      <c r="D150" s="214">
        <v>3</v>
      </c>
      <c r="E150" s="215"/>
      <c r="F150" s="215"/>
      <c r="G150" s="216"/>
      <c r="H150" s="216"/>
    </row>
    <row r="151" spans="1:8" ht="46.8">
      <c r="A151" s="212"/>
      <c r="B151" s="218" t="s">
        <v>2000</v>
      </c>
      <c r="C151" s="212"/>
      <c r="D151" s="214"/>
      <c r="E151" s="215"/>
      <c r="F151" s="215"/>
      <c r="G151" s="216"/>
      <c r="H151" s="216"/>
    </row>
    <row r="152" spans="1:8">
      <c r="A152" s="212" t="s">
        <v>1191</v>
      </c>
      <c r="B152" s="217" t="s">
        <v>2001</v>
      </c>
      <c r="C152" s="212" t="s">
        <v>16</v>
      </c>
      <c r="D152" s="214">
        <v>3</v>
      </c>
      <c r="E152" s="215"/>
      <c r="F152" s="215"/>
      <c r="G152" s="216"/>
      <c r="H152" s="216"/>
    </row>
    <row r="153" spans="1:8" ht="62.4">
      <c r="A153" s="212"/>
      <c r="B153" s="218" t="s">
        <v>2002</v>
      </c>
      <c r="C153" s="212"/>
      <c r="D153" s="214"/>
      <c r="E153" s="215"/>
      <c r="F153" s="215"/>
      <c r="G153" s="216"/>
      <c r="H153" s="216"/>
    </row>
    <row r="154" spans="1:8">
      <c r="A154" s="212" t="s">
        <v>2015</v>
      </c>
      <c r="B154" s="213" t="s">
        <v>1481</v>
      </c>
      <c r="C154" s="212" t="s">
        <v>1184</v>
      </c>
      <c r="D154" s="214">
        <v>3</v>
      </c>
      <c r="E154" s="215"/>
      <c r="F154" s="215"/>
      <c r="G154" s="216"/>
      <c r="H154" s="216"/>
    </row>
    <row r="155" spans="1:8" ht="46.8">
      <c r="A155" s="231" t="s">
        <v>155</v>
      </c>
      <c r="B155" s="197" t="s">
        <v>1284</v>
      </c>
      <c r="C155" s="198" t="s">
        <v>23</v>
      </c>
      <c r="D155" s="59"/>
      <c r="E155" s="199" t="s">
        <v>155</v>
      </c>
      <c r="F155" s="199" t="s">
        <v>753</v>
      </c>
      <c r="G155" s="200">
        <v>1</v>
      </c>
      <c r="H155" s="200"/>
    </row>
    <row r="156" spans="1:8">
      <c r="A156" s="232" t="s">
        <v>156</v>
      </c>
      <c r="B156" s="213" t="s">
        <v>157</v>
      </c>
      <c r="C156" s="212" t="s">
        <v>16</v>
      </c>
      <c r="D156" s="214">
        <v>1</v>
      </c>
      <c r="E156" s="215"/>
      <c r="F156" s="215"/>
      <c r="G156" s="216"/>
      <c r="H156" s="216"/>
    </row>
    <row r="157" spans="1:8" ht="171.6">
      <c r="A157" s="212"/>
      <c r="B157" s="202" t="s">
        <v>158</v>
      </c>
      <c r="C157" s="212"/>
      <c r="D157" s="214"/>
      <c r="E157" s="215"/>
      <c r="F157" s="215"/>
      <c r="G157" s="216"/>
      <c r="H157" s="216"/>
    </row>
    <row r="158" spans="1:8">
      <c r="A158" s="212" t="s">
        <v>159</v>
      </c>
      <c r="B158" s="213" t="s">
        <v>68</v>
      </c>
      <c r="C158" s="212" t="s">
        <v>16</v>
      </c>
      <c r="D158" s="214">
        <v>1</v>
      </c>
      <c r="E158" s="215"/>
      <c r="F158" s="215"/>
      <c r="G158" s="216"/>
      <c r="H158" s="216"/>
    </row>
    <row r="159" spans="1:8" ht="62.4">
      <c r="A159" s="213"/>
      <c r="B159" s="202" t="s">
        <v>2053</v>
      </c>
      <c r="C159" s="213"/>
      <c r="D159" s="213"/>
      <c r="E159" s="229"/>
      <c r="F159" s="229"/>
      <c r="G159" s="230"/>
      <c r="H159" s="230"/>
    </row>
    <row r="160" spans="1:8">
      <c r="A160" s="212" t="s">
        <v>160</v>
      </c>
      <c r="B160" s="203" t="s">
        <v>161</v>
      </c>
      <c r="C160" s="212" t="s">
        <v>23</v>
      </c>
      <c r="D160" s="214">
        <v>1</v>
      </c>
      <c r="E160" s="215"/>
      <c r="F160" s="215"/>
      <c r="G160" s="216"/>
      <c r="H160" s="216"/>
    </row>
    <row r="161" spans="1:8" ht="140.4">
      <c r="A161" s="212"/>
      <c r="B161" s="202" t="s">
        <v>2057</v>
      </c>
      <c r="C161" s="212"/>
      <c r="D161" s="214"/>
      <c r="E161" s="215"/>
      <c r="F161" s="215"/>
      <c r="G161" s="216"/>
      <c r="H161" s="216"/>
    </row>
    <row r="162" spans="1:8">
      <c r="A162" s="212" t="s">
        <v>162</v>
      </c>
      <c r="B162" s="203" t="s">
        <v>149</v>
      </c>
      <c r="C162" s="212" t="s">
        <v>16</v>
      </c>
      <c r="D162" s="214">
        <v>1</v>
      </c>
      <c r="E162" s="215"/>
      <c r="F162" s="215"/>
      <c r="G162" s="216"/>
      <c r="H162" s="216"/>
    </row>
    <row r="163" spans="1:8" ht="46.8">
      <c r="A163" s="212"/>
      <c r="B163" s="202" t="s">
        <v>2056</v>
      </c>
      <c r="C163" s="212"/>
      <c r="D163" s="214"/>
      <c r="E163" s="215"/>
      <c r="F163" s="215"/>
      <c r="G163" s="216"/>
      <c r="H163" s="216"/>
    </row>
    <row r="164" spans="1:8">
      <c r="A164" s="212" t="s">
        <v>1192</v>
      </c>
      <c r="B164" s="213" t="s">
        <v>1999</v>
      </c>
      <c r="C164" s="212" t="s">
        <v>16</v>
      </c>
      <c r="D164" s="214">
        <v>1</v>
      </c>
      <c r="E164" s="215"/>
      <c r="F164" s="215"/>
      <c r="G164" s="216"/>
      <c r="H164" s="216"/>
    </row>
    <row r="165" spans="1:8" ht="46.8">
      <c r="A165" s="212"/>
      <c r="B165" s="233" t="s">
        <v>2000</v>
      </c>
      <c r="C165" s="212"/>
      <c r="D165" s="214"/>
      <c r="E165" s="215"/>
      <c r="F165" s="215"/>
      <c r="G165" s="216"/>
      <c r="H165" s="216"/>
    </row>
    <row r="166" spans="1:8">
      <c r="A166" s="212" t="s">
        <v>1216</v>
      </c>
      <c r="B166" s="213" t="s">
        <v>2001</v>
      </c>
      <c r="C166" s="212" t="s">
        <v>16</v>
      </c>
      <c r="D166" s="214">
        <v>1</v>
      </c>
      <c r="E166" s="215"/>
      <c r="F166" s="215"/>
      <c r="G166" s="216"/>
      <c r="H166" s="216"/>
    </row>
    <row r="167" spans="1:8" ht="62.4">
      <c r="A167" s="212"/>
      <c r="B167" s="233" t="s">
        <v>2002</v>
      </c>
      <c r="C167" s="212"/>
      <c r="D167" s="214"/>
      <c r="E167" s="215"/>
      <c r="F167" s="215"/>
      <c r="G167" s="216"/>
      <c r="H167" s="216"/>
    </row>
    <row r="168" spans="1:8">
      <c r="A168" s="198" t="s">
        <v>1511</v>
      </c>
      <c r="B168" s="197" t="s">
        <v>165</v>
      </c>
      <c r="C168" s="198" t="s">
        <v>23</v>
      </c>
      <c r="D168" s="59">
        <v>1</v>
      </c>
      <c r="E168" s="199" t="s">
        <v>1511</v>
      </c>
      <c r="F168" s="199" t="s">
        <v>753</v>
      </c>
      <c r="G168" s="200">
        <v>1</v>
      </c>
      <c r="H168" s="200"/>
    </row>
    <row r="169" spans="1:8" ht="140.4">
      <c r="A169" s="198"/>
      <c r="B169" s="234" t="s">
        <v>166</v>
      </c>
      <c r="C169" s="198"/>
      <c r="D169" s="59"/>
      <c r="E169" s="199"/>
      <c r="F169" s="199"/>
      <c r="G169" s="200"/>
      <c r="H169" s="200"/>
    </row>
    <row r="170" spans="1:8">
      <c r="A170" s="211">
        <v>7</v>
      </c>
      <c r="B170" s="210" t="s">
        <v>167</v>
      </c>
      <c r="C170" s="211" t="s">
        <v>13</v>
      </c>
      <c r="D170" s="193"/>
      <c r="E170" s="194" t="s">
        <v>759</v>
      </c>
      <c r="F170" s="194"/>
      <c r="G170" s="195"/>
      <c r="H170" s="195"/>
    </row>
    <row r="171" spans="1:8">
      <c r="A171" s="196" t="s">
        <v>168</v>
      </c>
      <c r="B171" s="224" t="s">
        <v>169</v>
      </c>
      <c r="C171" s="196" t="s">
        <v>23</v>
      </c>
      <c r="D171" s="205">
        <v>1</v>
      </c>
      <c r="E171" s="206" t="s">
        <v>168</v>
      </c>
      <c r="F171" s="206" t="s">
        <v>753</v>
      </c>
      <c r="G171" s="207">
        <v>1</v>
      </c>
      <c r="H171" s="207"/>
    </row>
    <row r="172" spans="1:8" ht="140.4">
      <c r="A172" s="196"/>
      <c r="B172" s="202" t="s">
        <v>170</v>
      </c>
      <c r="C172" s="196"/>
      <c r="D172" s="205"/>
      <c r="E172" s="206"/>
      <c r="F172" s="206"/>
      <c r="G172" s="207"/>
      <c r="H172" s="207"/>
    </row>
    <row r="173" spans="1:8" ht="31.2">
      <c r="A173" s="196" t="s">
        <v>171</v>
      </c>
      <c r="B173" s="224" t="s">
        <v>172</v>
      </c>
      <c r="C173" s="196" t="s">
        <v>23</v>
      </c>
      <c r="D173" s="205">
        <v>6</v>
      </c>
      <c r="E173" s="206" t="s">
        <v>171</v>
      </c>
      <c r="F173" s="206" t="s">
        <v>753</v>
      </c>
      <c r="G173" s="207">
        <v>6</v>
      </c>
      <c r="H173" s="207"/>
    </row>
    <row r="174" spans="1:8" ht="140.4">
      <c r="A174" s="196"/>
      <c r="B174" s="202" t="s">
        <v>309</v>
      </c>
      <c r="C174" s="196"/>
      <c r="D174" s="205"/>
      <c r="E174" s="206"/>
      <c r="F174" s="206"/>
      <c r="G174" s="207"/>
      <c r="H174" s="207"/>
    </row>
    <row r="175" spans="1:8">
      <c r="A175" s="198" t="s">
        <v>173</v>
      </c>
      <c r="B175" s="226" t="s">
        <v>174</v>
      </c>
      <c r="C175" s="198" t="s">
        <v>16</v>
      </c>
      <c r="D175" s="59">
        <v>3</v>
      </c>
      <c r="E175" s="199" t="s">
        <v>173</v>
      </c>
      <c r="F175" s="199" t="s">
        <v>753</v>
      </c>
      <c r="G175" s="200">
        <v>3</v>
      </c>
      <c r="H175" s="200"/>
    </row>
    <row r="176" spans="1:8" ht="78">
      <c r="A176" s="198"/>
      <c r="B176" s="202" t="s">
        <v>2058</v>
      </c>
      <c r="C176" s="198"/>
      <c r="D176" s="59"/>
      <c r="E176" s="199"/>
      <c r="F176" s="199"/>
      <c r="G176" s="200"/>
      <c r="H176" s="200"/>
    </row>
    <row r="177" spans="1:8">
      <c r="A177" s="198" t="s">
        <v>175</v>
      </c>
      <c r="B177" s="226" t="s">
        <v>176</v>
      </c>
      <c r="C177" s="198" t="s">
        <v>16</v>
      </c>
      <c r="D177" s="59">
        <v>3</v>
      </c>
      <c r="E177" s="199" t="s">
        <v>175</v>
      </c>
      <c r="F177" s="199" t="s">
        <v>753</v>
      </c>
      <c r="G177" s="200">
        <v>3</v>
      </c>
      <c r="H177" s="200"/>
    </row>
    <row r="178" spans="1:8" ht="124.8">
      <c r="A178" s="198"/>
      <c r="B178" s="202" t="s">
        <v>177</v>
      </c>
      <c r="C178" s="198"/>
      <c r="D178" s="59"/>
      <c r="E178" s="199"/>
      <c r="F178" s="199"/>
      <c r="G178" s="200"/>
      <c r="H178" s="200"/>
    </row>
    <row r="179" spans="1:8">
      <c r="A179" s="198" t="s">
        <v>178</v>
      </c>
      <c r="B179" s="226" t="s">
        <v>179</v>
      </c>
      <c r="C179" s="198" t="s">
        <v>16</v>
      </c>
      <c r="D179" s="59">
        <v>4</v>
      </c>
      <c r="E179" s="199" t="s">
        <v>178</v>
      </c>
      <c r="F179" s="199" t="s">
        <v>753</v>
      </c>
      <c r="G179" s="200">
        <v>10</v>
      </c>
      <c r="H179" s="200"/>
    </row>
    <row r="180" spans="1:8" ht="156">
      <c r="A180" s="198"/>
      <c r="B180" s="203" t="s">
        <v>2247</v>
      </c>
      <c r="C180" s="198"/>
      <c r="D180" s="59"/>
      <c r="E180" s="199"/>
      <c r="F180" s="199"/>
      <c r="G180" s="200"/>
      <c r="H180" s="200"/>
    </row>
    <row r="181" spans="1:8">
      <c r="A181" s="198" t="s">
        <v>180</v>
      </c>
      <c r="B181" s="197" t="s">
        <v>181</v>
      </c>
      <c r="C181" s="198" t="s">
        <v>16</v>
      </c>
      <c r="D181" s="59">
        <v>5</v>
      </c>
      <c r="E181" s="199" t="s">
        <v>180</v>
      </c>
      <c r="F181" s="199" t="s">
        <v>753</v>
      </c>
      <c r="G181" s="200">
        <v>5</v>
      </c>
      <c r="H181" s="200"/>
    </row>
    <row r="182" spans="1:8" ht="93.6">
      <c r="A182" s="198"/>
      <c r="B182" s="203" t="s">
        <v>182</v>
      </c>
      <c r="C182" s="198"/>
      <c r="D182" s="59"/>
      <c r="E182" s="199"/>
      <c r="F182" s="199"/>
      <c r="G182" s="200"/>
      <c r="H182" s="200"/>
    </row>
    <row r="183" spans="1:8">
      <c r="A183" s="198" t="s">
        <v>183</v>
      </c>
      <c r="B183" s="197" t="s">
        <v>184</v>
      </c>
      <c r="C183" s="198" t="s">
        <v>16</v>
      </c>
      <c r="D183" s="59">
        <v>2</v>
      </c>
      <c r="E183" s="199" t="s">
        <v>183</v>
      </c>
      <c r="F183" s="199" t="s">
        <v>753</v>
      </c>
      <c r="G183" s="200">
        <v>2</v>
      </c>
      <c r="H183" s="200"/>
    </row>
    <row r="184" spans="1:8" ht="124.8">
      <c r="A184" s="198"/>
      <c r="B184" s="203" t="s">
        <v>2059</v>
      </c>
      <c r="C184" s="198"/>
      <c r="D184" s="59"/>
      <c r="E184" s="199"/>
      <c r="F184" s="199"/>
      <c r="G184" s="200"/>
      <c r="H184" s="200"/>
    </row>
    <row r="185" spans="1:8">
      <c r="A185" s="198" t="s">
        <v>185</v>
      </c>
      <c r="B185" s="197" t="s">
        <v>186</v>
      </c>
      <c r="C185" s="198" t="s">
        <v>23</v>
      </c>
      <c r="D185" s="59">
        <v>2</v>
      </c>
      <c r="E185" s="199" t="s">
        <v>185</v>
      </c>
      <c r="F185" s="199" t="s">
        <v>753</v>
      </c>
      <c r="G185" s="200">
        <v>2</v>
      </c>
      <c r="H185" s="200"/>
    </row>
    <row r="186" spans="1:8" ht="140.4">
      <c r="A186" s="198"/>
      <c r="B186" s="202" t="s">
        <v>2060</v>
      </c>
      <c r="C186" s="198"/>
      <c r="D186" s="59"/>
      <c r="E186" s="199"/>
      <c r="F186" s="199"/>
      <c r="G186" s="200"/>
      <c r="H186" s="200"/>
    </row>
    <row r="187" spans="1:8">
      <c r="A187" s="211">
        <v>8</v>
      </c>
      <c r="B187" s="210" t="s">
        <v>1332</v>
      </c>
      <c r="C187" s="211" t="s">
        <v>13</v>
      </c>
      <c r="D187" s="193">
        <v>1</v>
      </c>
      <c r="E187" s="194" t="s">
        <v>761</v>
      </c>
      <c r="F187" s="194"/>
      <c r="G187" s="195"/>
      <c r="H187" s="195"/>
    </row>
    <row r="188" spans="1:8">
      <c r="A188" s="198" t="s">
        <v>187</v>
      </c>
      <c r="B188" s="197" t="s">
        <v>188</v>
      </c>
      <c r="C188" s="198" t="s">
        <v>16</v>
      </c>
      <c r="D188" s="59">
        <v>2</v>
      </c>
      <c r="E188" s="199" t="s">
        <v>187</v>
      </c>
      <c r="F188" s="199" t="s">
        <v>360</v>
      </c>
      <c r="G188" s="200">
        <v>2</v>
      </c>
      <c r="H188" s="200"/>
    </row>
    <row r="189" spans="1:8" ht="171.6">
      <c r="A189" s="198"/>
      <c r="B189" s="202" t="s">
        <v>189</v>
      </c>
      <c r="C189" s="198"/>
      <c r="D189" s="59"/>
      <c r="E189" s="199"/>
      <c r="F189" s="199"/>
      <c r="G189" s="200"/>
      <c r="H189" s="200"/>
    </row>
    <row r="190" spans="1:8">
      <c r="A190" s="198" t="s">
        <v>190</v>
      </c>
      <c r="B190" s="226" t="s">
        <v>191</v>
      </c>
      <c r="C190" s="198" t="s">
        <v>16</v>
      </c>
      <c r="D190" s="59">
        <v>2</v>
      </c>
      <c r="E190" s="199" t="s">
        <v>190</v>
      </c>
      <c r="F190" s="199" t="s">
        <v>360</v>
      </c>
      <c r="G190" s="200">
        <v>2</v>
      </c>
      <c r="H190" s="200"/>
    </row>
    <row r="191" spans="1:8" ht="31.2">
      <c r="A191" s="198"/>
      <c r="B191" s="203" t="s">
        <v>192</v>
      </c>
      <c r="C191" s="198"/>
      <c r="D191" s="59"/>
      <c r="E191" s="199"/>
      <c r="F191" s="199"/>
      <c r="G191" s="200"/>
      <c r="H191" s="200"/>
    </row>
    <row r="192" spans="1:8">
      <c r="A192" s="198" t="s">
        <v>193</v>
      </c>
      <c r="B192" s="226" t="s">
        <v>194</v>
      </c>
      <c r="C192" s="198" t="s">
        <v>16</v>
      </c>
      <c r="D192" s="59">
        <v>1</v>
      </c>
      <c r="E192" s="199" t="s">
        <v>193</v>
      </c>
      <c r="F192" s="199" t="s">
        <v>360</v>
      </c>
      <c r="G192" s="200">
        <v>1</v>
      </c>
      <c r="H192" s="200"/>
    </row>
    <row r="193" spans="1:8" ht="31.2">
      <c r="A193" s="198"/>
      <c r="B193" s="203" t="s">
        <v>195</v>
      </c>
      <c r="C193" s="198"/>
      <c r="D193" s="59"/>
      <c r="E193" s="199"/>
      <c r="F193" s="199" t="s">
        <v>360</v>
      </c>
      <c r="G193" s="200"/>
      <c r="H193" s="200"/>
    </row>
    <row r="194" spans="1:8">
      <c r="A194" s="198" t="s">
        <v>196</v>
      </c>
      <c r="B194" s="226" t="s">
        <v>197</v>
      </c>
      <c r="C194" s="198" t="s">
        <v>16</v>
      </c>
      <c r="D194" s="59">
        <v>1</v>
      </c>
      <c r="E194" s="199" t="s">
        <v>196</v>
      </c>
      <c r="F194" s="199"/>
      <c r="G194" s="200">
        <v>1</v>
      </c>
      <c r="H194" s="200"/>
    </row>
    <row r="195" spans="1:8" ht="31.2">
      <c r="A195" s="198"/>
      <c r="B195" s="235" t="s">
        <v>198</v>
      </c>
      <c r="C195" s="198"/>
      <c r="D195" s="59"/>
      <c r="E195" s="199"/>
      <c r="F195" s="199"/>
      <c r="G195" s="200"/>
      <c r="H195" s="200"/>
    </row>
    <row r="196" spans="1:8">
      <c r="A196" s="198" t="s">
        <v>199</v>
      </c>
      <c r="B196" s="226" t="s">
        <v>200</v>
      </c>
      <c r="C196" s="198" t="s">
        <v>16</v>
      </c>
      <c r="D196" s="59">
        <v>1</v>
      </c>
      <c r="E196" s="199" t="s">
        <v>199</v>
      </c>
      <c r="F196" s="199" t="s">
        <v>360</v>
      </c>
      <c r="G196" s="200">
        <v>1</v>
      </c>
      <c r="H196" s="200"/>
    </row>
    <row r="197" spans="1:8" ht="65.099999999999994" customHeight="1">
      <c r="A197" s="198"/>
      <c r="B197" s="203" t="s">
        <v>201</v>
      </c>
      <c r="C197" s="198"/>
      <c r="D197" s="59"/>
      <c r="E197" s="199"/>
      <c r="F197" s="199"/>
      <c r="G197" s="200"/>
      <c r="H197" s="200"/>
    </row>
    <row r="198" spans="1:8">
      <c r="A198" s="198" t="s">
        <v>202</v>
      </c>
      <c r="B198" s="226" t="s">
        <v>203</v>
      </c>
      <c r="C198" s="198" t="s">
        <v>16</v>
      </c>
      <c r="D198" s="59">
        <v>2</v>
      </c>
      <c r="E198" s="199" t="s">
        <v>202</v>
      </c>
      <c r="F198" s="199" t="s">
        <v>360</v>
      </c>
      <c r="G198" s="200">
        <v>2</v>
      </c>
      <c r="H198" s="200"/>
    </row>
    <row r="199" spans="1:8" ht="62.4">
      <c r="A199" s="198"/>
      <c r="B199" s="236" t="s">
        <v>204</v>
      </c>
      <c r="C199" s="198"/>
      <c r="D199" s="59"/>
      <c r="E199" s="199"/>
      <c r="F199" s="199"/>
      <c r="G199" s="200"/>
      <c r="H199" s="200"/>
    </row>
    <row r="200" spans="1:8">
      <c r="A200" s="198" t="s">
        <v>205</v>
      </c>
      <c r="B200" s="197" t="s">
        <v>206</v>
      </c>
      <c r="C200" s="198" t="s">
        <v>16</v>
      </c>
      <c r="D200" s="59">
        <v>4</v>
      </c>
      <c r="E200" s="199" t="s">
        <v>205</v>
      </c>
      <c r="F200" s="199" t="s">
        <v>360</v>
      </c>
      <c r="G200" s="200">
        <v>4</v>
      </c>
      <c r="H200" s="200"/>
    </row>
    <row r="201" spans="1:8" ht="46.8">
      <c r="A201" s="198"/>
      <c r="B201" s="203" t="s">
        <v>207</v>
      </c>
      <c r="C201" s="198"/>
      <c r="D201" s="59"/>
      <c r="E201" s="199"/>
      <c r="F201" s="199"/>
      <c r="G201" s="200"/>
      <c r="H201" s="200"/>
    </row>
    <row r="202" spans="1:8">
      <c r="A202" s="198" t="s">
        <v>208</v>
      </c>
      <c r="B202" s="197" t="s">
        <v>209</v>
      </c>
      <c r="C202" s="198" t="s">
        <v>16</v>
      </c>
      <c r="D202" s="59">
        <v>4</v>
      </c>
      <c r="E202" s="199" t="s">
        <v>208</v>
      </c>
      <c r="F202" s="199" t="s">
        <v>360</v>
      </c>
      <c r="G202" s="200">
        <v>4</v>
      </c>
      <c r="H202" s="200"/>
    </row>
    <row r="203" spans="1:8" ht="31.2">
      <c r="A203" s="198"/>
      <c r="B203" s="203" t="s">
        <v>210</v>
      </c>
      <c r="C203" s="198"/>
      <c r="D203" s="59"/>
      <c r="E203" s="199"/>
      <c r="F203" s="199"/>
      <c r="G203" s="200"/>
      <c r="H203" s="200"/>
    </row>
    <row r="204" spans="1:8">
      <c r="A204" s="211">
        <v>9</v>
      </c>
      <c r="B204" s="210" t="s">
        <v>211</v>
      </c>
      <c r="C204" s="211" t="s">
        <v>13</v>
      </c>
      <c r="D204" s="193">
        <v>1</v>
      </c>
      <c r="E204" s="194" t="s">
        <v>763</v>
      </c>
      <c r="F204" s="194"/>
      <c r="G204" s="195"/>
      <c r="H204" s="195"/>
    </row>
    <row r="205" spans="1:8">
      <c r="A205" s="198" t="s">
        <v>212</v>
      </c>
      <c r="B205" s="197" t="s">
        <v>213</v>
      </c>
      <c r="C205" s="198" t="s">
        <v>23</v>
      </c>
      <c r="D205" s="59">
        <v>1</v>
      </c>
      <c r="E205" s="199" t="s">
        <v>212</v>
      </c>
      <c r="F205" s="199" t="s">
        <v>360</v>
      </c>
      <c r="G205" s="200">
        <v>1</v>
      </c>
      <c r="H205" s="200"/>
    </row>
    <row r="206" spans="1:8" ht="234">
      <c r="A206" s="198"/>
      <c r="B206" s="203" t="s">
        <v>2061</v>
      </c>
      <c r="C206" s="198"/>
      <c r="D206" s="59"/>
      <c r="E206" s="199"/>
      <c r="F206" s="199"/>
      <c r="G206" s="200"/>
      <c r="H206" s="200"/>
    </row>
    <row r="207" spans="1:8">
      <c r="A207" s="198" t="s">
        <v>214</v>
      </c>
      <c r="B207" s="226" t="s">
        <v>215</v>
      </c>
      <c r="C207" s="198" t="s">
        <v>23</v>
      </c>
      <c r="D207" s="59">
        <v>1</v>
      </c>
      <c r="E207" s="199" t="s">
        <v>214</v>
      </c>
      <c r="F207" s="199" t="s">
        <v>360</v>
      </c>
      <c r="G207" s="200">
        <v>1</v>
      </c>
      <c r="H207" s="200"/>
    </row>
    <row r="208" spans="1:8" ht="31.2">
      <c r="A208" s="198"/>
      <c r="B208" s="202" t="s">
        <v>2062</v>
      </c>
      <c r="C208" s="198"/>
      <c r="D208" s="59"/>
      <c r="E208" s="199"/>
      <c r="F208" s="199"/>
      <c r="G208" s="200"/>
      <c r="H208" s="200"/>
    </row>
    <row r="209" spans="1:9">
      <c r="A209" s="198" t="s">
        <v>217</v>
      </c>
      <c r="B209" s="197" t="s">
        <v>218</v>
      </c>
      <c r="C209" s="198" t="s">
        <v>23</v>
      </c>
      <c r="D209" s="59">
        <v>1</v>
      </c>
      <c r="E209" s="199" t="s">
        <v>217</v>
      </c>
      <c r="F209" s="199" t="s">
        <v>360</v>
      </c>
      <c r="G209" s="200">
        <v>1</v>
      </c>
      <c r="H209" s="200"/>
    </row>
    <row r="210" spans="1:9" ht="109.2">
      <c r="A210" s="198"/>
      <c r="B210" s="202" t="s">
        <v>2063</v>
      </c>
      <c r="C210" s="198"/>
      <c r="D210" s="59"/>
      <c r="E210" s="199"/>
      <c r="F210" s="199"/>
      <c r="G210" s="200"/>
      <c r="H210" s="200"/>
    </row>
    <row r="211" spans="1:9">
      <c r="A211" s="211">
        <v>10</v>
      </c>
      <c r="B211" s="210" t="s">
        <v>219</v>
      </c>
      <c r="C211" s="211" t="s">
        <v>13</v>
      </c>
      <c r="D211" s="193">
        <v>1</v>
      </c>
      <c r="E211" s="194" t="s">
        <v>765</v>
      </c>
      <c r="F211" s="194"/>
      <c r="G211" s="195"/>
      <c r="H211" s="195"/>
    </row>
    <row r="212" spans="1:9" ht="31.2">
      <c r="A212" s="198" t="s">
        <v>220</v>
      </c>
      <c r="B212" s="197" t="s">
        <v>1285</v>
      </c>
      <c r="C212" s="198" t="s">
        <v>23</v>
      </c>
      <c r="D212" s="193"/>
      <c r="E212" s="199" t="s">
        <v>220</v>
      </c>
      <c r="F212" s="199" t="s">
        <v>360</v>
      </c>
      <c r="G212" s="200">
        <v>3</v>
      </c>
      <c r="H212" s="195"/>
    </row>
    <row r="213" spans="1:9">
      <c r="A213" s="212" t="s">
        <v>1193</v>
      </c>
      <c r="B213" s="213" t="s">
        <v>221</v>
      </c>
      <c r="C213" s="212" t="s">
        <v>70</v>
      </c>
      <c r="D213" s="214">
        <v>3</v>
      </c>
      <c r="E213" s="215"/>
      <c r="F213" s="215"/>
      <c r="G213" s="216"/>
      <c r="H213" s="216"/>
    </row>
    <row r="214" spans="1:9" ht="93.6">
      <c r="A214" s="212"/>
      <c r="B214" s="202" t="s">
        <v>2064</v>
      </c>
      <c r="C214" s="212"/>
      <c r="D214" s="214"/>
      <c r="E214" s="215"/>
      <c r="F214" s="215"/>
      <c r="G214" s="216"/>
      <c r="H214" s="216"/>
    </row>
    <row r="215" spans="1:9" ht="23.1" customHeight="1">
      <c r="A215" s="212" t="s">
        <v>1194</v>
      </c>
      <c r="B215" s="213" t="s">
        <v>2234</v>
      </c>
      <c r="C215" s="212" t="s">
        <v>16</v>
      </c>
      <c r="D215" s="214">
        <v>3</v>
      </c>
      <c r="E215" s="215"/>
      <c r="F215" s="215"/>
      <c r="G215" s="216"/>
      <c r="H215" s="216"/>
    </row>
    <row r="216" spans="1:9" ht="156">
      <c r="A216" s="212"/>
      <c r="B216" s="203" t="s">
        <v>2065</v>
      </c>
      <c r="C216" s="212"/>
      <c r="D216" s="214"/>
      <c r="E216" s="215"/>
      <c r="F216" s="215"/>
      <c r="G216" s="216"/>
      <c r="H216" s="216"/>
    </row>
    <row r="217" spans="1:9">
      <c r="A217" s="212" t="s">
        <v>1195</v>
      </c>
      <c r="B217" s="213" t="s">
        <v>68</v>
      </c>
      <c r="C217" s="212" t="s">
        <v>16</v>
      </c>
      <c r="D217" s="214">
        <v>3</v>
      </c>
      <c r="E217" s="215"/>
      <c r="F217" s="215"/>
      <c r="G217" s="216"/>
      <c r="H217" s="216"/>
    </row>
    <row r="218" spans="1:9" ht="62.4">
      <c r="A218" s="212"/>
      <c r="B218" s="203" t="s">
        <v>224</v>
      </c>
      <c r="C218" s="212"/>
      <c r="D218" s="214"/>
      <c r="E218" s="215"/>
      <c r="F218" s="215"/>
      <c r="G218" s="216"/>
      <c r="H218" s="216"/>
    </row>
    <row r="219" spans="1:9">
      <c r="A219" s="212" t="s">
        <v>1196</v>
      </c>
      <c r="B219" s="213" t="s">
        <v>1999</v>
      </c>
      <c r="C219" s="212" t="s">
        <v>16</v>
      </c>
      <c r="D219" s="214">
        <v>3</v>
      </c>
      <c r="E219" s="215"/>
      <c r="F219" s="215"/>
      <c r="G219" s="216"/>
      <c r="H219" s="216"/>
    </row>
    <row r="220" spans="1:9" ht="46.8">
      <c r="A220" s="212"/>
      <c r="B220" s="233" t="s">
        <v>2000</v>
      </c>
      <c r="C220" s="212"/>
      <c r="D220" s="214"/>
      <c r="E220" s="215"/>
      <c r="F220" s="215"/>
      <c r="G220" s="216"/>
      <c r="H220" s="216"/>
    </row>
    <row r="221" spans="1:9">
      <c r="A221" s="212" t="s">
        <v>1197</v>
      </c>
      <c r="B221" s="213" t="s">
        <v>2001</v>
      </c>
      <c r="C221" s="212" t="s">
        <v>16</v>
      </c>
      <c r="D221" s="214">
        <v>3</v>
      </c>
      <c r="E221" s="215"/>
      <c r="F221" s="215"/>
      <c r="G221" s="216"/>
      <c r="H221" s="216"/>
    </row>
    <row r="222" spans="1:9" ht="62.4">
      <c r="A222" s="212"/>
      <c r="B222" s="233" t="s">
        <v>2002</v>
      </c>
      <c r="C222" s="212"/>
      <c r="D222" s="214"/>
      <c r="E222" s="215"/>
      <c r="F222" s="215"/>
      <c r="G222" s="216"/>
      <c r="H222" s="216"/>
    </row>
    <row r="223" spans="1:9">
      <c r="A223" s="212" t="s">
        <v>2016</v>
      </c>
      <c r="B223" s="213" t="s">
        <v>1481</v>
      </c>
      <c r="C223" s="212" t="s">
        <v>1184</v>
      </c>
      <c r="D223" s="214">
        <v>3</v>
      </c>
      <c r="E223" s="215"/>
      <c r="F223" s="215"/>
      <c r="G223" s="216"/>
      <c r="H223" s="216"/>
    </row>
    <row r="224" spans="1:9" ht="31.2">
      <c r="A224" s="198" t="s">
        <v>222</v>
      </c>
      <c r="B224" s="226" t="s">
        <v>226</v>
      </c>
      <c r="C224" s="198" t="s">
        <v>23</v>
      </c>
      <c r="D224" s="59">
        <v>1</v>
      </c>
      <c r="E224" s="199" t="s">
        <v>222</v>
      </c>
      <c r="F224" s="199" t="s">
        <v>360</v>
      </c>
      <c r="G224" s="200">
        <v>1</v>
      </c>
      <c r="H224" s="200"/>
      <c r="I224" s="154" t="s">
        <v>1599</v>
      </c>
    </row>
    <row r="225" spans="1:8" ht="46.8">
      <c r="A225" s="198"/>
      <c r="B225" s="203" t="s">
        <v>227</v>
      </c>
      <c r="C225" s="198"/>
      <c r="D225" s="59"/>
      <c r="E225" s="199"/>
      <c r="F225" s="199"/>
      <c r="G225" s="200"/>
      <c r="H225" s="200"/>
    </row>
    <row r="226" spans="1:8">
      <c r="A226" s="189">
        <v>11</v>
      </c>
      <c r="B226" s="190" t="s">
        <v>228</v>
      </c>
      <c r="C226" s="189" t="s">
        <v>13</v>
      </c>
      <c r="D226" s="220">
        <v>1</v>
      </c>
      <c r="E226" s="221" t="s">
        <v>767</v>
      </c>
      <c r="F226" s="221"/>
      <c r="G226" s="222"/>
      <c r="H226" s="222"/>
    </row>
    <row r="227" spans="1:8">
      <c r="A227" s="198" t="s">
        <v>229</v>
      </c>
      <c r="B227" s="197" t="s">
        <v>1198</v>
      </c>
      <c r="C227" s="198" t="s">
        <v>23</v>
      </c>
      <c r="D227" s="59">
        <v>2</v>
      </c>
      <c r="E227" s="199" t="s">
        <v>229</v>
      </c>
      <c r="F227" s="199" t="s">
        <v>360</v>
      </c>
      <c r="G227" s="200">
        <v>2</v>
      </c>
      <c r="H227" s="200"/>
    </row>
    <row r="228" spans="1:8" ht="93.6">
      <c r="A228" s="198"/>
      <c r="B228" s="202" t="s">
        <v>2066</v>
      </c>
      <c r="C228" s="198"/>
      <c r="D228" s="59"/>
      <c r="E228" s="199"/>
      <c r="F228" s="199"/>
      <c r="G228" s="200"/>
      <c r="H228" s="200"/>
    </row>
    <row r="229" spans="1:8">
      <c r="A229" s="211">
        <v>12</v>
      </c>
      <c r="B229" s="210" t="s">
        <v>1333</v>
      </c>
      <c r="C229" s="211" t="s">
        <v>13</v>
      </c>
      <c r="D229" s="220">
        <v>1</v>
      </c>
      <c r="E229" s="221" t="s">
        <v>772</v>
      </c>
      <c r="F229" s="221" t="s">
        <v>360</v>
      </c>
      <c r="G229" s="222"/>
      <c r="H229" s="222"/>
    </row>
    <row r="230" spans="1:8" ht="46.8">
      <c r="A230" s="196" t="s">
        <v>232</v>
      </c>
      <c r="B230" s="197" t="s">
        <v>1286</v>
      </c>
      <c r="C230" s="198" t="s">
        <v>23</v>
      </c>
      <c r="D230" s="237">
        <v>1</v>
      </c>
      <c r="E230" s="206" t="s">
        <v>232</v>
      </c>
      <c r="F230" s="206" t="s">
        <v>319</v>
      </c>
      <c r="G230" s="238">
        <v>1</v>
      </c>
      <c r="H230" s="238"/>
    </row>
    <row r="231" spans="1:8" ht="187.2">
      <c r="A231" s="196"/>
      <c r="B231" s="213" t="s">
        <v>233</v>
      </c>
      <c r="C231" s="196"/>
      <c r="D231" s="205"/>
      <c r="E231" s="206"/>
      <c r="F231" s="206"/>
      <c r="G231" s="207"/>
      <c r="H231" s="207"/>
    </row>
    <row r="232" spans="1:8">
      <c r="A232" s="196"/>
      <c r="B232" s="233" t="s">
        <v>234</v>
      </c>
      <c r="C232" s="196"/>
      <c r="D232" s="205"/>
      <c r="E232" s="206"/>
      <c r="F232" s="206"/>
      <c r="G232" s="207"/>
      <c r="H232" s="207"/>
    </row>
    <row r="233" spans="1:8" ht="31.2">
      <c r="A233" s="196"/>
      <c r="B233" s="213" t="s">
        <v>235</v>
      </c>
      <c r="C233" s="196"/>
      <c r="D233" s="196"/>
      <c r="E233" s="206"/>
      <c r="F233" s="206"/>
      <c r="G233" s="208"/>
      <c r="H233" s="208"/>
    </row>
    <row r="234" spans="1:8">
      <c r="A234" s="196"/>
      <c r="B234" s="213" t="s">
        <v>236</v>
      </c>
      <c r="C234" s="196"/>
      <c r="D234" s="205"/>
      <c r="E234" s="206"/>
      <c r="F234" s="206"/>
      <c r="G234" s="207"/>
      <c r="H234" s="207"/>
    </row>
    <row r="235" spans="1:8" ht="31.2">
      <c r="A235" s="196"/>
      <c r="B235" s="213" t="s">
        <v>235</v>
      </c>
      <c r="C235" s="196"/>
      <c r="D235" s="196"/>
      <c r="E235" s="206"/>
      <c r="F235" s="206"/>
      <c r="G235" s="208"/>
      <c r="H235" s="208"/>
    </row>
    <row r="236" spans="1:8">
      <c r="A236" s="196"/>
      <c r="B236" s="213" t="s">
        <v>238</v>
      </c>
      <c r="C236" s="196"/>
      <c r="D236" s="205"/>
      <c r="E236" s="206"/>
      <c r="F236" s="206"/>
      <c r="G236" s="207"/>
      <c r="H236" s="207"/>
    </row>
    <row r="237" spans="1:8" ht="156">
      <c r="A237" s="196"/>
      <c r="B237" s="203" t="s">
        <v>239</v>
      </c>
      <c r="C237" s="196"/>
      <c r="D237" s="196"/>
      <c r="E237" s="206"/>
      <c r="F237" s="206"/>
      <c r="G237" s="208"/>
      <c r="H237" s="208"/>
    </row>
    <row r="238" spans="1:8" ht="31.2">
      <c r="A238" s="198" t="s">
        <v>237</v>
      </c>
      <c r="B238" s="197" t="s">
        <v>2272</v>
      </c>
      <c r="C238" s="198" t="s">
        <v>23</v>
      </c>
      <c r="D238" s="59"/>
      <c r="E238" s="199" t="s">
        <v>237</v>
      </c>
      <c r="F238" s="199" t="s">
        <v>319</v>
      </c>
      <c r="G238" s="200">
        <v>1</v>
      </c>
      <c r="H238" s="200"/>
    </row>
    <row r="239" spans="1:8">
      <c r="A239" s="212" t="s">
        <v>1334</v>
      </c>
      <c r="B239" s="213" t="s">
        <v>241</v>
      </c>
      <c r="C239" s="212" t="s">
        <v>16</v>
      </c>
      <c r="D239" s="214">
        <v>1</v>
      </c>
      <c r="E239" s="215"/>
      <c r="F239" s="215"/>
      <c r="G239" s="216"/>
      <c r="H239" s="216"/>
    </row>
    <row r="240" spans="1:8" ht="124.8">
      <c r="A240" s="212"/>
      <c r="B240" s="213" t="s">
        <v>2004</v>
      </c>
      <c r="C240" s="212"/>
      <c r="D240" s="212"/>
      <c r="E240" s="215"/>
      <c r="F240" s="215"/>
      <c r="G240" s="219"/>
      <c r="H240" s="219"/>
    </row>
    <row r="241" spans="1:8">
      <c r="A241" s="212" t="s">
        <v>1335</v>
      </c>
      <c r="B241" s="213" t="s">
        <v>242</v>
      </c>
      <c r="C241" s="212" t="s">
        <v>16</v>
      </c>
      <c r="D241" s="214">
        <v>1</v>
      </c>
      <c r="E241" s="215"/>
      <c r="F241" s="215"/>
      <c r="G241" s="216"/>
      <c r="H241" s="216"/>
    </row>
    <row r="242" spans="1:8">
      <c r="A242" s="212" t="s">
        <v>1336</v>
      </c>
      <c r="B242" s="213" t="s">
        <v>243</v>
      </c>
      <c r="C242" s="212" t="s">
        <v>70</v>
      </c>
      <c r="D242" s="214">
        <v>1</v>
      </c>
      <c r="E242" s="215"/>
      <c r="F242" s="215"/>
      <c r="G242" s="216"/>
      <c r="H242" s="216"/>
    </row>
    <row r="243" spans="1:8">
      <c r="A243" s="212"/>
      <c r="B243" s="213" t="s">
        <v>244</v>
      </c>
      <c r="C243" s="212"/>
      <c r="D243" s="214"/>
      <c r="E243" s="215"/>
      <c r="F243" s="215"/>
      <c r="G243" s="216"/>
      <c r="H243" s="216"/>
    </row>
    <row r="244" spans="1:8">
      <c r="A244" s="212" t="s">
        <v>1337</v>
      </c>
      <c r="B244" s="213" t="s">
        <v>1999</v>
      </c>
      <c r="C244" s="212" t="s">
        <v>16</v>
      </c>
      <c r="D244" s="214">
        <v>1</v>
      </c>
      <c r="E244" s="215"/>
      <c r="F244" s="215"/>
      <c r="G244" s="216"/>
      <c r="H244" s="216"/>
    </row>
    <row r="245" spans="1:8" ht="46.8">
      <c r="A245" s="212"/>
      <c r="B245" s="233" t="s">
        <v>2000</v>
      </c>
      <c r="C245" s="212"/>
      <c r="D245" s="214"/>
      <c r="E245" s="215"/>
      <c r="F245" s="215"/>
      <c r="G245" s="216"/>
      <c r="H245" s="216"/>
    </row>
    <row r="246" spans="1:8">
      <c r="A246" s="212" t="s">
        <v>1338</v>
      </c>
      <c r="B246" s="213" t="s">
        <v>2001</v>
      </c>
      <c r="C246" s="212" t="s">
        <v>16</v>
      </c>
      <c r="D246" s="214">
        <v>1</v>
      </c>
      <c r="E246" s="215"/>
      <c r="F246" s="215"/>
      <c r="G246" s="216"/>
      <c r="H246" s="216"/>
    </row>
    <row r="247" spans="1:8" ht="62.4">
      <c r="A247" s="212"/>
      <c r="B247" s="233" t="s">
        <v>2002</v>
      </c>
      <c r="C247" s="212"/>
      <c r="D247" s="214"/>
      <c r="E247" s="215"/>
      <c r="F247" s="215"/>
      <c r="G247" s="216"/>
      <c r="H247" s="216"/>
    </row>
    <row r="248" spans="1:8">
      <c r="A248" s="212" t="s">
        <v>2017</v>
      </c>
      <c r="B248" s="213" t="s">
        <v>1481</v>
      </c>
      <c r="C248" s="212" t="s">
        <v>1184</v>
      </c>
      <c r="D248" s="214">
        <v>1</v>
      </c>
      <c r="E248" s="215"/>
      <c r="F248" s="215"/>
      <c r="G248" s="216"/>
      <c r="H248" s="216"/>
    </row>
    <row r="249" spans="1:8">
      <c r="A249" s="211">
        <v>13</v>
      </c>
      <c r="B249" s="210" t="s">
        <v>1339</v>
      </c>
      <c r="C249" s="211" t="s">
        <v>13</v>
      </c>
      <c r="D249" s="220">
        <v>1</v>
      </c>
      <c r="E249" s="221" t="s">
        <v>775</v>
      </c>
      <c r="F249" s="221" t="s">
        <v>319</v>
      </c>
      <c r="G249" s="222"/>
      <c r="H249" s="222"/>
    </row>
    <row r="250" spans="1:8">
      <c r="A250" s="198" t="s">
        <v>247</v>
      </c>
      <c r="B250" s="239" t="s">
        <v>248</v>
      </c>
      <c r="C250" s="198" t="s">
        <v>23</v>
      </c>
      <c r="D250" s="59">
        <v>18</v>
      </c>
      <c r="E250" s="199" t="s">
        <v>247</v>
      </c>
      <c r="F250" s="199" t="s">
        <v>319</v>
      </c>
      <c r="G250" s="200">
        <v>18</v>
      </c>
      <c r="H250" s="200"/>
    </row>
    <row r="251" spans="1:8" ht="171.6">
      <c r="A251" s="198"/>
      <c r="B251" s="233" t="s">
        <v>2067</v>
      </c>
      <c r="C251" s="198"/>
      <c r="D251" s="59"/>
      <c r="E251" s="199"/>
      <c r="F251" s="199"/>
      <c r="G251" s="200"/>
      <c r="H251" s="200"/>
    </row>
    <row r="252" spans="1:8">
      <c r="A252" s="198" t="s">
        <v>249</v>
      </c>
      <c r="B252" s="239" t="s">
        <v>250</v>
      </c>
      <c r="C252" s="198" t="s">
        <v>23</v>
      </c>
      <c r="D252" s="59">
        <v>12</v>
      </c>
      <c r="E252" s="199" t="s">
        <v>249</v>
      </c>
      <c r="F252" s="199" t="s">
        <v>319</v>
      </c>
      <c r="G252" s="200">
        <v>12</v>
      </c>
      <c r="H252" s="200"/>
    </row>
    <row r="253" spans="1:8" ht="156">
      <c r="A253" s="198"/>
      <c r="B253" s="233" t="s">
        <v>2068</v>
      </c>
      <c r="C253" s="198"/>
      <c r="D253" s="59"/>
      <c r="E253" s="199"/>
      <c r="F253" s="199"/>
      <c r="G253" s="200"/>
      <c r="H253" s="200"/>
    </row>
    <row r="254" spans="1:8">
      <c r="A254" s="198" t="s">
        <v>251</v>
      </c>
      <c r="B254" s="197" t="s">
        <v>252</v>
      </c>
      <c r="C254" s="198" t="s">
        <v>23</v>
      </c>
      <c r="D254" s="59">
        <v>20</v>
      </c>
      <c r="E254" s="199" t="s">
        <v>251</v>
      </c>
      <c r="F254" s="199" t="s">
        <v>319</v>
      </c>
      <c r="G254" s="200">
        <v>20</v>
      </c>
      <c r="H254" s="200"/>
    </row>
    <row r="255" spans="1:8" ht="202.8">
      <c r="A255" s="198"/>
      <c r="B255" s="233" t="s">
        <v>2069</v>
      </c>
      <c r="C255" s="198"/>
      <c r="D255" s="59"/>
      <c r="E255" s="200"/>
      <c r="F255" s="199"/>
      <c r="G255" s="200"/>
      <c r="H255" s="200"/>
    </row>
    <row r="256" spans="1:8">
      <c r="A256" s="198" t="s">
        <v>253</v>
      </c>
      <c r="B256" s="197" t="s">
        <v>254</v>
      </c>
      <c r="C256" s="198" t="s">
        <v>23</v>
      </c>
      <c r="D256" s="59">
        <v>10</v>
      </c>
      <c r="E256" s="199" t="s">
        <v>253</v>
      </c>
      <c r="F256" s="199" t="s">
        <v>319</v>
      </c>
      <c r="G256" s="200">
        <v>10</v>
      </c>
      <c r="H256" s="200"/>
    </row>
    <row r="257" spans="1:9" ht="156">
      <c r="A257" s="198"/>
      <c r="B257" s="233" t="s">
        <v>2070</v>
      </c>
      <c r="C257" s="198"/>
      <c r="D257" s="59"/>
      <c r="E257" s="200"/>
      <c r="F257" s="199"/>
      <c r="G257" s="200"/>
      <c r="H257" s="200"/>
    </row>
    <row r="258" spans="1:9">
      <c r="A258" s="196" t="s">
        <v>1521</v>
      </c>
      <c r="B258" s="197" t="s">
        <v>2235</v>
      </c>
      <c r="C258" s="196" t="s">
        <v>23</v>
      </c>
      <c r="D258" s="205">
        <v>1</v>
      </c>
      <c r="E258" s="206" t="s">
        <v>1521</v>
      </c>
      <c r="F258" s="206" t="s">
        <v>319</v>
      </c>
      <c r="G258" s="207">
        <v>1</v>
      </c>
      <c r="H258" s="207"/>
    </row>
    <row r="259" spans="1:9" ht="109.2">
      <c r="A259" s="212"/>
      <c r="B259" s="233" t="s">
        <v>2248</v>
      </c>
      <c r="C259" s="212"/>
      <c r="D259" s="214"/>
      <c r="E259" s="216"/>
      <c r="F259" s="215"/>
      <c r="G259" s="216"/>
      <c r="H259" s="216"/>
    </row>
    <row r="260" spans="1:9">
      <c r="A260" s="196" t="s">
        <v>1496</v>
      </c>
      <c r="B260" s="240" t="s">
        <v>255</v>
      </c>
      <c r="C260" s="198" t="s">
        <v>23</v>
      </c>
      <c r="D260" s="59">
        <v>1</v>
      </c>
      <c r="E260" s="199" t="s">
        <v>1496</v>
      </c>
      <c r="F260" s="199" t="s">
        <v>319</v>
      </c>
      <c r="G260" s="200">
        <v>1</v>
      </c>
      <c r="H260" s="200"/>
    </row>
    <row r="261" spans="1:9" ht="46.8">
      <c r="A261" s="196"/>
      <c r="B261" s="233" t="s">
        <v>2071</v>
      </c>
      <c r="C261" s="196"/>
      <c r="D261" s="205"/>
      <c r="E261" s="207"/>
      <c r="F261" s="206"/>
      <c r="G261" s="207"/>
      <c r="H261" s="207"/>
    </row>
    <row r="262" spans="1:9">
      <c r="A262" s="196" t="s">
        <v>1497</v>
      </c>
      <c r="B262" s="240" t="s">
        <v>256</v>
      </c>
      <c r="C262" s="198" t="s">
        <v>23</v>
      </c>
      <c r="D262" s="59">
        <v>30</v>
      </c>
      <c r="E262" s="199" t="s">
        <v>1497</v>
      </c>
      <c r="F262" s="199" t="s">
        <v>319</v>
      </c>
      <c r="G262" s="200">
        <v>80</v>
      </c>
      <c r="H262" s="200"/>
    </row>
    <row r="263" spans="1:9">
      <c r="A263" s="198" t="s">
        <v>257</v>
      </c>
      <c r="B263" s="239" t="s">
        <v>258</v>
      </c>
      <c r="C263" s="198" t="s">
        <v>23</v>
      </c>
      <c r="D263" s="59">
        <v>30</v>
      </c>
      <c r="E263" s="199" t="s">
        <v>257</v>
      </c>
      <c r="F263" s="199" t="s">
        <v>319</v>
      </c>
      <c r="G263" s="200">
        <v>10</v>
      </c>
      <c r="H263" s="200"/>
    </row>
    <row r="264" spans="1:9">
      <c r="A264" s="198" t="s">
        <v>259</v>
      </c>
      <c r="B264" s="197" t="s">
        <v>1547</v>
      </c>
      <c r="C264" s="198" t="s">
        <v>260</v>
      </c>
      <c r="D264" s="198">
        <v>1</v>
      </c>
      <c r="E264" s="199" t="s">
        <v>259</v>
      </c>
      <c r="F264" s="199" t="s">
        <v>319</v>
      </c>
      <c r="G264" s="241">
        <v>1</v>
      </c>
      <c r="H264" s="241"/>
      <c r="I264" s="154" t="s">
        <v>1599</v>
      </c>
    </row>
    <row r="265" spans="1:9" ht="46.8">
      <c r="A265" s="196"/>
      <c r="B265" s="233" t="s">
        <v>2072</v>
      </c>
      <c r="C265" s="196"/>
      <c r="D265" s="205"/>
      <c r="E265" s="207"/>
      <c r="F265" s="206"/>
      <c r="G265" s="207"/>
      <c r="H265" s="207"/>
    </row>
    <row r="266" spans="1:9">
      <c r="A266" s="211">
        <v>14</v>
      </c>
      <c r="B266" s="210" t="s">
        <v>261</v>
      </c>
      <c r="C266" s="211" t="s">
        <v>13</v>
      </c>
      <c r="D266" s="220">
        <v>1</v>
      </c>
      <c r="E266" s="221" t="s">
        <v>2273</v>
      </c>
      <c r="F266" s="221" t="s">
        <v>319</v>
      </c>
      <c r="G266" s="222"/>
      <c r="H266" s="222"/>
    </row>
    <row r="267" spans="1:9">
      <c r="A267" s="198" t="s">
        <v>262</v>
      </c>
      <c r="B267" s="197" t="s">
        <v>263</v>
      </c>
      <c r="C267" s="198"/>
      <c r="D267" s="59"/>
      <c r="E267" s="200" t="s">
        <v>262</v>
      </c>
      <c r="F267" s="199" t="s">
        <v>319</v>
      </c>
      <c r="G267" s="200"/>
      <c r="H267" s="200"/>
    </row>
    <row r="268" spans="1:9">
      <c r="A268" s="212" t="s">
        <v>264</v>
      </c>
      <c r="B268" s="213" t="s">
        <v>265</v>
      </c>
      <c r="C268" s="212" t="s">
        <v>23</v>
      </c>
      <c r="D268" s="214">
        <v>1</v>
      </c>
      <c r="E268" s="199" t="s">
        <v>264</v>
      </c>
      <c r="F268" s="199" t="s">
        <v>319</v>
      </c>
      <c r="G268" s="216">
        <v>1</v>
      </c>
      <c r="H268" s="216"/>
    </row>
    <row r="269" spans="1:9" ht="296.39999999999998">
      <c r="A269" s="212"/>
      <c r="B269" s="203" t="s">
        <v>2073</v>
      </c>
      <c r="C269" s="212"/>
      <c r="D269" s="214"/>
      <c r="E269" s="200"/>
      <c r="F269" s="215"/>
      <c r="G269" s="216"/>
      <c r="H269" s="216"/>
    </row>
    <row r="270" spans="1:9" ht="156">
      <c r="A270" s="212"/>
      <c r="B270" s="203" t="s">
        <v>2074</v>
      </c>
      <c r="C270" s="212"/>
      <c r="D270" s="214"/>
      <c r="E270" s="200"/>
      <c r="F270" s="215"/>
      <c r="G270" s="216"/>
      <c r="H270" s="216"/>
    </row>
    <row r="271" spans="1:9" ht="31.2">
      <c r="A271" s="212" t="s">
        <v>266</v>
      </c>
      <c r="B271" s="235" t="s">
        <v>267</v>
      </c>
      <c r="C271" s="212" t="s">
        <v>16</v>
      </c>
      <c r="D271" s="214">
        <v>2</v>
      </c>
      <c r="E271" s="199" t="s">
        <v>266</v>
      </c>
      <c r="F271" s="199" t="s">
        <v>319</v>
      </c>
      <c r="G271" s="216">
        <v>2</v>
      </c>
      <c r="H271" s="216"/>
    </row>
    <row r="272" spans="1:9" ht="31.2">
      <c r="A272" s="212" t="s">
        <v>268</v>
      </c>
      <c r="B272" s="235" t="s">
        <v>269</v>
      </c>
      <c r="C272" s="212" t="s">
        <v>16</v>
      </c>
      <c r="D272" s="214">
        <v>32</v>
      </c>
      <c r="E272" s="199" t="s">
        <v>268</v>
      </c>
      <c r="F272" s="199" t="s">
        <v>319</v>
      </c>
      <c r="G272" s="216">
        <v>32</v>
      </c>
      <c r="H272" s="216"/>
    </row>
    <row r="273" spans="1:9">
      <c r="A273" s="198" t="s">
        <v>270</v>
      </c>
      <c r="B273" s="197" t="s">
        <v>1275</v>
      </c>
      <c r="C273" s="198" t="s">
        <v>23</v>
      </c>
      <c r="D273" s="59">
        <v>3</v>
      </c>
      <c r="E273" s="199" t="s">
        <v>270</v>
      </c>
      <c r="F273" s="199" t="s">
        <v>319</v>
      </c>
      <c r="G273" s="200">
        <v>3</v>
      </c>
      <c r="H273" s="200"/>
    </row>
    <row r="274" spans="1:9">
      <c r="A274" s="198"/>
      <c r="B274" s="203" t="s">
        <v>1276</v>
      </c>
      <c r="C274" s="198"/>
      <c r="D274" s="59"/>
      <c r="E274" s="200"/>
      <c r="F274" s="199"/>
      <c r="G274" s="200"/>
      <c r="H274" s="200"/>
    </row>
    <row r="275" spans="1:9">
      <c r="A275" s="198" t="s">
        <v>271</v>
      </c>
      <c r="B275" s="197" t="s">
        <v>1277</v>
      </c>
      <c r="C275" s="198" t="s">
        <v>23</v>
      </c>
      <c r="D275" s="59">
        <v>1</v>
      </c>
      <c r="E275" s="199" t="s">
        <v>271</v>
      </c>
      <c r="F275" s="199" t="s">
        <v>319</v>
      </c>
      <c r="G275" s="200">
        <v>1</v>
      </c>
      <c r="H275" s="200"/>
    </row>
    <row r="276" spans="1:9">
      <c r="A276" s="198"/>
      <c r="B276" s="203" t="s">
        <v>1276</v>
      </c>
      <c r="C276" s="198"/>
      <c r="D276" s="59"/>
      <c r="E276" s="200"/>
      <c r="F276" s="199"/>
      <c r="G276" s="200"/>
      <c r="H276" s="200"/>
    </row>
    <row r="277" spans="1:9">
      <c r="A277" s="198" t="s">
        <v>272</v>
      </c>
      <c r="B277" s="197" t="s">
        <v>1278</v>
      </c>
      <c r="C277" s="198" t="s">
        <v>23</v>
      </c>
      <c r="D277" s="59">
        <v>1</v>
      </c>
      <c r="E277" s="199" t="s">
        <v>272</v>
      </c>
      <c r="F277" s="199" t="s">
        <v>319</v>
      </c>
      <c r="G277" s="200">
        <v>1</v>
      </c>
      <c r="H277" s="200"/>
    </row>
    <row r="278" spans="1:9" ht="62.4">
      <c r="A278" s="198"/>
      <c r="B278" s="202" t="s">
        <v>2075</v>
      </c>
      <c r="C278" s="198"/>
      <c r="D278" s="59"/>
      <c r="E278" s="200"/>
      <c r="F278" s="199"/>
      <c r="G278" s="200"/>
      <c r="H278" s="200"/>
    </row>
    <row r="279" spans="1:9">
      <c r="A279" s="196" t="s">
        <v>1498</v>
      </c>
      <c r="B279" s="204" t="s">
        <v>273</v>
      </c>
      <c r="C279" s="196" t="s">
        <v>16</v>
      </c>
      <c r="D279" s="59">
        <v>1</v>
      </c>
      <c r="E279" s="199" t="s">
        <v>1498</v>
      </c>
      <c r="F279" s="199" t="s">
        <v>319</v>
      </c>
      <c r="G279" s="200">
        <v>1</v>
      </c>
      <c r="H279" s="200"/>
    </row>
    <row r="280" spans="1:9">
      <c r="A280" s="196"/>
      <c r="B280" s="203" t="s">
        <v>274</v>
      </c>
      <c r="C280" s="196"/>
      <c r="D280" s="59"/>
      <c r="E280" s="200"/>
      <c r="F280" s="199"/>
      <c r="G280" s="200"/>
      <c r="H280" s="200"/>
    </row>
    <row r="281" spans="1:9">
      <c r="A281" s="196" t="s">
        <v>1499</v>
      </c>
      <c r="B281" s="204" t="s">
        <v>275</v>
      </c>
      <c r="C281" s="196" t="s">
        <v>16</v>
      </c>
      <c r="D281" s="59">
        <v>1</v>
      </c>
      <c r="E281" s="199" t="s">
        <v>1499</v>
      </c>
      <c r="F281" s="199" t="s">
        <v>319</v>
      </c>
      <c r="G281" s="200">
        <v>1</v>
      </c>
      <c r="H281" s="200"/>
    </row>
    <row r="282" spans="1:9">
      <c r="A282" s="196"/>
      <c r="B282" s="203" t="s">
        <v>276</v>
      </c>
      <c r="C282" s="196"/>
      <c r="D282" s="205"/>
      <c r="E282" s="200"/>
      <c r="F282" s="206"/>
      <c r="G282" s="207"/>
      <c r="H282" s="207"/>
    </row>
    <row r="283" spans="1:9">
      <c r="A283" s="198" t="s">
        <v>1500</v>
      </c>
      <c r="B283" s="197" t="s">
        <v>1288</v>
      </c>
      <c r="C283" s="198" t="s">
        <v>23</v>
      </c>
      <c r="D283" s="200">
        <v>4</v>
      </c>
      <c r="E283" s="200" t="s">
        <v>1500</v>
      </c>
      <c r="F283" s="199" t="s">
        <v>757</v>
      </c>
      <c r="G283" s="200">
        <v>4</v>
      </c>
      <c r="H283" s="200"/>
      <c r="I283" s="178" t="s">
        <v>2381</v>
      </c>
    </row>
    <row r="284" spans="1:9">
      <c r="A284" s="212" t="s">
        <v>1340</v>
      </c>
      <c r="B284" s="213" t="s">
        <v>1457</v>
      </c>
      <c r="C284" s="212" t="s">
        <v>16</v>
      </c>
      <c r="D284" s="214">
        <v>4</v>
      </c>
      <c r="E284" s="215"/>
      <c r="F284" s="215"/>
      <c r="G284" s="216"/>
      <c r="H284" s="216"/>
    </row>
    <row r="285" spans="1:9" ht="46.8">
      <c r="A285" s="212"/>
      <c r="B285" s="233" t="s">
        <v>2078</v>
      </c>
      <c r="C285" s="212"/>
      <c r="D285" s="214"/>
      <c r="E285" s="216"/>
      <c r="F285" s="215"/>
      <c r="G285" s="216"/>
      <c r="H285" s="216"/>
    </row>
    <row r="286" spans="1:9">
      <c r="A286" s="228" t="s">
        <v>1341</v>
      </c>
      <c r="B286" s="213" t="s">
        <v>285</v>
      </c>
      <c r="C286" s="212" t="s">
        <v>16</v>
      </c>
      <c r="D286" s="214">
        <v>80</v>
      </c>
      <c r="E286" s="215"/>
      <c r="F286" s="215"/>
      <c r="G286" s="216"/>
      <c r="H286" s="216"/>
    </row>
    <row r="287" spans="1:9" ht="62.4">
      <c r="A287" s="212"/>
      <c r="B287" s="213" t="s">
        <v>286</v>
      </c>
      <c r="C287" s="212"/>
      <c r="D287" s="214"/>
      <c r="E287" s="216"/>
      <c r="F287" s="215"/>
      <c r="G287" s="216"/>
      <c r="H287" s="216"/>
    </row>
    <row r="288" spans="1:9">
      <c r="A288" s="212" t="s">
        <v>1342</v>
      </c>
      <c r="B288" s="213" t="s">
        <v>287</v>
      </c>
      <c r="C288" s="212" t="s">
        <v>16</v>
      </c>
      <c r="D288" s="214">
        <v>80</v>
      </c>
      <c r="E288" s="215"/>
      <c r="F288" s="215"/>
      <c r="G288" s="216"/>
      <c r="H288" s="216"/>
    </row>
    <row r="289" spans="1:9" ht="62.4">
      <c r="A289" s="212"/>
      <c r="B289" s="213" t="s">
        <v>288</v>
      </c>
      <c r="C289" s="212"/>
      <c r="D289" s="214"/>
      <c r="E289" s="216"/>
      <c r="F289" s="215"/>
      <c r="G289" s="216"/>
      <c r="H289" s="216"/>
    </row>
    <row r="290" spans="1:9">
      <c r="A290" s="212" t="s">
        <v>1343</v>
      </c>
      <c r="B290" s="213" t="s">
        <v>1199</v>
      </c>
      <c r="C290" s="212" t="s">
        <v>278</v>
      </c>
      <c r="D290" s="214">
        <v>4</v>
      </c>
      <c r="E290" s="215"/>
      <c r="F290" s="215"/>
      <c r="G290" s="216"/>
      <c r="H290" s="216"/>
      <c r="I290" s="178" t="s">
        <v>2382</v>
      </c>
    </row>
    <row r="291" spans="1:9" ht="46.8">
      <c r="A291" s="212"/>
      <c r="B291" s="202" t="s">
        <v>2076</v>
      </c>
      <c r="C291" s="212"/>
      <c r="D291" s="214"/>
      <c r="E291" s="216"/>
      <c r="F291" s="215"/>
      <c r="G291" s="216"/>
      <c r="H291" s="216"/>
    </row>
    <row r="292" spans="1:9">
      <c r="A292" s="212" t="s">
        <v>1344</v>
      </c>
      <c r="B292" s="213" t="s">
        <v>1200</v>
      </c>
      <c r="C292" s="212" t="s">
        <v>281</v>
      </c>
      <c r="D292" s="214">
        <v>3</v>
      </c>
      <c r="E292" s="215"/>
      <c r="F292" s="215"/>
      <c r="G292" s="216"/>
      <c r="H292" s="216"/>
      <c r="I292" s="178" t="s">
        <v>2382</v>
      </c>
    </row>
    <row r="293" spans="1:9">
      <c r="A293" s="212"/>
      <c r="B293" s="203" t="s">
        <v>282</v>
      </c>
      <c r="C293" s="212"/>
      <c r="D293" s="214"/>
      <c r="E293" s="216"/>
      <c r="F293" s="215"/>
      <c r="G293" s="216"/>
      <c r="H293" s="216"/>
    </row>
    <row r="294" spans="1:9">
      <c r="A294" s="212" t="s">
        <v>1345</v>
      </c>
      <c r="B294" s="213" t="s">
        <v>283</v>
      </c>
      <c r="C294" s="212" t="s">
        <v>278</v>
      </c>
      <c r="D294" s="214">
        <v>1</v>
      </c>
      <c r="E294" s="215"/>
      <c r="F294" s="215"/>
      <c r="G294" s="216"/>
      <c r="H294" s="216"/>
      <c r="I294" s="178" t="s">
        <v>2382</v>
      </c>
    </row>
    <row r="295" spans="1:9" ht="46.8">
      <c r="A295" s="212"/>
      <c r="B295" s="202" t="s">
        <v>2077</v>
      </c>
      <c r="C295" s="212"/>
      <c r="D295" s="214"/>
      <c r="E295" s="216"/>
      <c r="F295" s="215"/>
      <c r="G295" s="216"/>
      <c r="H295" s="216"/>
    </row>
    <row r="296" spans="1:9">
      <c r="A296" s="212" t="s">
        <v>1346</v>
      </c>
      <c r="B296" s="213" t="s">
        <v>289</v>
      </c>
      <c r="C296" s="212" t="s">
        <v>16</v>
      </c>
      <c r="D296" s="214">
        <v>50</v>
      </c>
      <c r="E296" s="215"/>
      <c r="F296" s="215"/>
      <c r="G296" s="216"/>
      <c r="H296" s="216"/>
    </row>
    <row r="297" spans="1:9">
      <c r="A297" s="212" t="s">
        <v>1347</v>
      </c>
      <c r="B297" s="213" t="s">
        <v>290</v>
      </c>
      <c r="C297" s="212" t="s">
        <v>16</v>
      </c>
      <c r="D297" s="214">
        <v>50</v>
      </c>
      <c r="E297" s="215"/>
      <c r="F297" s="215"/>
      <c r="G297" s="216"/>
      <c r="H297" s="216"/>
    </row>
    <row r="298" spans="1:9">
      <c r="A298" s="212" t="s">
        <v>1348</v>
      </c>
      <c r="B298" s="213" t="s">
        <v>291</v>
      </c>
      <c r="C298" s="212" t="s">
        <v>278</v>
      </c>
      <c r="D298" s="214">
        <v>1</v>
      </c>
      <c r="E298" s="215"/>
      <c r="F298" s="215"/>
      <c r="G298" s="216"/>
      <c r="H298" s="216"/>
    </row>
    <row r="299" spans="1:9">
      <c r="A299" s="212" t="s">
        <v>1349</v>
      </c>
      <c r="B299" s="213" t="s">
        <v>292</v>
      </c>
      <c r="C299" s="212" t="s">
        <v>16</v>
      </c>
      <c r="D299" s="214">
        <v>100</v>
      </c>
      <c r="E299" s="215"/>
      <c r="F299" s="215"/>
      <c r="G299" s="216"/>
      <c r="H299" s="216"/>
    </row>
    <row r="300" spans="1:9">
      <c r="A300" s="212" t="s">
        <v>1350</v>
      </c>
      <c r="B300" s="213" t="s">
        <v>293</v>
      </c>
      <c r="C300" s="212" t="s">
        <v>16</v>
      </c>
      <c r="D300" s="214">
        <v>100</v>
      </c>
      <c r="E300" s="215"/>
      <c r="F300" s="215"/>
      <c r="G300" s="216"/>
      <c r="H300" s="216"/>
    </row>
    <row r="301" spans="1:9">
      <c r="A301" s="212" t="s">
        <v>1351</v>
      </c>
      <c r="B301" s="213" t="s">
        <v>294</v>
      </c>
      <c r="C301" s="212" t="s">
        <v>16</v>
      </c>
      <c r="D301" s="214">
        <v>25</v>
      </c>
      <c r="E301" s="215"/>
      <c r="F301" s="215"/>
      <c r="G301" s="216"/>
      <c r="H301" s="216"/>
    </row>
    <row r="302" spans="1:9">
      <c r="A302" s="212" t="s">
        <v>1352</v>
      </c>
      <c r="B302" s="213" t="s">
        <v>295</v>
      </c>
      <c r="C302" s="212" t="s">
        <v>16</v>
      </c>
      <c r="D302" s="214">
        <v>50</v>
      </c>
      <c r="E302" s="215"/>
      <c r="F302" s="215"/>
      <c r="G302" s="216"/>
      <c r="H302" s="216"/>
    </row>
    <row r="303" spans="1:9">
      <c r="A303" s="212" t="s">
        <v>1353</v>
      </c>
      <c r="B303" s="213" t="s">
        <v>296</v>
      </c>
      <c r="C303" s="212" t="s">
        <v>23</v>
      </c>
      <c r="D303" s="214">
        <v>8</v>
      </c>
      <c r="E303" s="215"/>
      <c r="F303" s="215"/>
      <c r="G303" s="216"/>
      <c r="H303" s="216"/>
    </row>
    <row r="304" spans="1:9">
      <c r="A304" s="212" t="s">
        <v>1458</v>
      </c>
      <c r="B304" s="213" t="s">
        <v>297</v>
      </c>
      <c r="C304" s="212" t="s">
        <v>48</v>
      </c>
      <c r="D304" s="214">
        <v>50</v>
      </c>
      <c r="E304" s="215"/>
      <c r="F304" s="215"/>
      <c r="G304" s="216"/>
      <c r="H304" s="216"/>
    </row>
    <row r="305" spans="1:8">
      <c r="A305" s="212" t="s">
        <v>1477</v>
      </c>
      <c r="B305" s="213" t="s">
        <v>298</v>
      </c>
      <c r="C305" s="212" t="s">
        <v>299</v>
      </c>
      <c r="D305" s="214">
        <v>200</v>
      </c>
      <c r="E305" s="215"/>
      <c r="F305" s="215"/>
      <c r="G305" s="216"/>
      <c r="H305" s="216"/>
    </row>
    <row r="306" spans="1:8">
      <c r="A306" s="212" t="s">
        <v>1478</v>
      </c>
      <c r="B306" s="213" t="s">
        <v>301</v>
      </c>
      <c r="C306" s="212" t="s">
        <v>16</v>
      </c>
      <c r="D306" s="214">
        <v>20</v>
      </c>
      <c r="E306" s="215"/>
      <c r="F306" s="215"/>
      <c r="G306" s="216"/>
      <c r="H306" s="216"/>
    </row>
    <row r="307" spans="1:8">
      <c r="A307" s="212" t="s">
        <v>1479</v>
      </c>
      <c r="B307" s="213" t="s">
        <v>302</v>
      </c>
      <c r="C307" s="212" t="s">
        <v>278</v>
      </c>
      <c r="D307" s="214">
        <v>3</v>
      </c>
      <c r="E307" s="215"/>
      <c r="F307" s="215"/>
      <c r="G307" s="216"/>
      <c r="H307" s="216"/>
    </row>
    <row r="308" spans="1:8" ht="31.2">
      <c r="A308" s="198" t="s">
        <v>279</v>
      </c>
      <c r="B308" s="197" t="s">
        <v>303</v>
      </c>
      <c r="C308" s="198" t="s">
        <v>260</v>
      </c>
      <c r="D308" s="59">
        <v>1</v>
      </c>
      <c r="E308" s="199" t="s">
        <v>279</v>
      </c>
      <c r="F308" s="199" t="s">
        <v>757</v>
      </c>
      <c r="G308" s="200">
        <v>1</v>
      </c>
      <c r="H308" s="200"/>
    </row>
    <row r="309" spans="1:8">
      <c r="A309" s="189">
        <v>15</v>
      </c>
      <c r="B309" s="190" t="s">
        <v>304</v>
      </c>
      <c r="C309" s="189" t="s">
        <v>23</v>
      </c>
      <c r="D309" s="220">
        <v>2</v>
      </c>
      <c r="E309" s="221" t="s">
        <v>2274</v>
      </c>
      <c r="F309" s="221"/>
      <c r="G309" s="222"/>
      <c r="H309" s="222"/>
    </row>
    <row r="310" spans="1:8">
      <c r="A310" s="198" t="s">
        <v>305</v>
      </c>
      <c r="B310" s="197" t="s">
        <v>306</v>
      </c>
      <c r="C310" s="198" t="s">
        <v>23</v>
      </c>
      <c r="D310" s="59">
        <v>2</v>
      </c>
      <c r="E310" s="199" t="s">
        <v>305</v>
      </c>
      <c r="F310" s="199" t="s">
        <v>757</v>
      </c>
      <c r="G310" s="200">
        <v>2</v>
      </c>
      <c r="H310" s="200"/>
    </row>
    <row r="311" spans="1:8" ht="156">
      <c r="A311" s="198"/>
      <c r="B311" s="213" t="s">
        <v>2079</v>
      </c>
      <c r="C311" s="198"/>
      <c r="D311" s="59"/>
      <c r="E311" s="200"/>
      <c r="F311" s="199"/>
      <c r="G311" s="200"/>
      <c r="H311" s="200"/>
    </row>
    <row r="312" spans="1:8" ht="31.2">
      <c r="A312" s="198" t="s">
        <v>307</v>
      </c>
      <c r="B312" s="197" t="s">
        <v>2275</v>
      </c>
      <c r="C312" s="198" t="s">
        <v>23</v>
      </c>
      <c r="D312" s="198"/>
      <c r="E312" s="241" t="s">
        <v>307</v>
      </c>
      <c r="F312" s="199" t="s">
        <v>757</v>
      </c>
      <c r="G312" s="241">
        <v>2</v>
      </c>
      <c r="H312" s="241"/>
    </row>
    <row r="313" spans="1:8">
      <c r="A313" s="212" t="s">
        <v>1201</v>
      </c>
      <c r="B313" s="213" t="s">
        <v>1202</v>
      </c>
      <c r="C313" s="212" t="s">
        <v>16</v>
      </c>
      <c r="D313" s="214">
        <v>2</v>
      </c>
      <c r="E313" s="215"/>
      <c r="F313" s="215"/>
      <c r="G313" s="216"/>
      <c r="H313" s="216"/>
    </row>
    <row r="314" spans="1:8" ht="171.6">
      <c r="A314" s="212"/>
      <c r="B314" s="213" t="s">
        <v>2080</v>
      </c>
      <c r="C314" s="212"/>
      <c r="D314" s="214"/>
      <c r="E314" s="216"/>
      <c r="F314" s="215"/>
      <c r="G314" s="216"/>
      <c r="H314" s="216"/>
    </row>
    <row r="315" spans="1:8">
      <c r="A315" s="212" t="s">
        <v>1203</v>
      </c>
      <c r="B315" s="213" t="s">
        <v>308</v>
      </c>
      <c r="C315" s="212" t="s">
        <v>16</v>
      </c>
      <c r="D315" s="214">
        <v>2</v>
      </c>
      <c r="E315" s="215"/>
      <c r="F315" s="215"/>
      <c r="G315" s="216"/>
      <c r="H315" s="216"/>
    </row>
    <row r="316" spans="1:8" ht="62.4">
      <c r="A316" s="212"/>
      <c r="B316" s="203" t="s">
        <v>224</v>
      </c>
      <c r="C316" s="212"/>
      <c r="D316" s="214"/>
      <c r="E316" s="216"/>
      <c r="F316" s="215"/>
      <c r="G316" s="216"/>
      <c r="H316" s="216"/>
    </row>
    <row r="317" spans="1:8">
      <c r="A317" s="212" t="s">
        <v>1204</v>
      </c>
      <c r="B317" s="213" t="s">
        <v>1999</v>
      </c>
      <c r="C317" s="212" t="s">
        <v>16</v>
      </c>
      <c r="D317" s="214">
        <v>2</v>
      </c>
      <c r="E317" s="215"/>
      <c r="F317" s="215"/>
      <c r="G317" s="216"/>
      <c r="H317" s="216"/>
    </row>
    <row r="318" spans="1:8" ht="46.8">
      <c r="A318" s="212"/>
      <c r="B318" s="233" t="s">
        <v>2000</v>
      </c>
      <c r="C318" s="212"/>
      <c r="D318" s="214"/>
      <c r="E318" s="216"/>
      <c r="F318" s="215"/>
      <c r="G318" s="216"/>
      <c r="H318" s="216"/>
    </row>
    <row r="319" spans="1:8">
      <c r="A319" s="212" t="s">
        <v>1205</v>
      </c>
      <c r="B319" s="213" t="s">
        <v>2001</v>
      </c>
      <c r="C319" s="212" t="s">
        <v>16</v>
      </c>
      <c r="D319" s="214">
        <v>2</v>
      </c>
      <c r="E319" s="215"/>
      <c r="F319" s="215"/>
      <c r="G319" s="216"/>
      <c r="H319" s="216"/>
    </row>
    <row r="320" spans="1:8" ht="62.4">
      <c r="A320" s="212"/>
      <c r="B320" s="233" t="s">
        <v>2002</v>
      </c>
      <c r="C320" s="212"/>
      <c r="D320" s="214"/>
      <c r="E320" s="216"/>
      <c r="F320" s="215"/>
      <c r="G320" s="216"/>
      <c r="H320" s="216"/>
    </row>
    <row r="321" spans="1:9">
      <c r="A321" s="212" t="s">
        <v>2018</v>
      </c>
      <c r="B321" s="242" t="s">
        <v>2396</v>
      </c>
      <c r="C321" s="212" t="s">
        <v>1184</v>
      </c>
      <c r="D321" s="214">
        <v>2</v>
      </c>
      <c r="E321" s="215"/>
      <c r="F321" s="215"/>
      <c r="G321" s="216"/>
      <c r="H321" s="216"/>
      <c r="I321" s="178" t="s">
        <v>2395</v>
      </c>
    </row>
    <row r="322" spans="1:9">
      <c r="A322" s="211" t="s">
        <v>310</v>
      </c>
      <c r="B322" s="210" t="s">
        <v>311</v>
      </c>
      <c r="C322" s="211"/>
      <c r="D322" s="193"/>
      <c r="E322" s="195"/>
      <c r="F322" s="194"/>
      <c r="G322" s="195"/>
      <c r="H322" s="195"/>
      <c r="I322" s="154" t="s">
        <v>1599</v>
      </c>
    </row>
    <row r="323" spans="1:9" ht="31.2">
      <c r="A323" s="211">
        <v>1</v>
      </c>
      <c r="B323" s="210" t="s">
        <v>312</v>
      </c>
      <c r="C323" s="211" t="s">
        <v>13</v>
      </c>
      <c r="D323" s="193">
        <v>1</v>
      </c>
      <c r="E323" s="194"/>
      <c r="F323" s="194"/>
      <c r="G323" s="195"/>
      <c r="H323" s="195"/>
    </row>
    <row r="324" spans="1:9" ht="30.75" customHeight="1">
      <c r="A324" s="231" t="s">
        <v>14</v>
      </c>
      <c r="B324" s="197" t="s">
        <v>1288</v>
      </c>
      <c r="C324" s="198" t="s">
        <v>23</v>
      </c>
      <c r="D324" s="59"/>
      <c r="E324" s="200" t="s">
        <v>1497</v>
      </c>
      <c r="F324" s="199" t="s">
        <v>765</v>
      </c>
      <c r="G324" s="200">
        <v>4</v>
      </c>
      <c r="H324" s="200"/>
      <c r="I324" s="243" t="s">
        <v>2249</v>
      </c>
    </row>
    <row r="325" spans="1:9">
      <c r="A325" s="232" t="s">
        <v>313</v>
      </c>
      <c r="B325" s="213" t="s">
        <v>1457</v>
      </c>
      <c r="C325" s="212" t="s">
        <v>16</v>
      </c>
      <c r="D325" s="214">
        <v>4</v>
      </c>
      <c r="E325" s="215"/>
      <c r="F325" s="215"/>
      <c r="G325" s="216"/>
      <c r="H325" s="216"/>
    </row>
    <row r="326" spans="1:9">
      <c r="A326" s="232" t="s">
        <v>315</v>
      </c>
      <c r="B326" s="213" t="s">
        <v>1199</v>
      </c>
      <c r="C326" s="212" t="s">
        <v>278</v>
      </c>
      <c r="D326" s="214">
        <v>4</v>
      </c>
      <c r="E326" s="215"/>
      <c r="F326" s="215"/>
      <c r="G326" s="216"/>
      <c r="H326" s="216"/>
    </row>
    <row r="327" spans="1:9" ht="46.8">
      <c r="A327" s="212"/>
      <c r="B327" s="202" t="s">
        <v>2076</v>
      </c>
      <c r="C327" s="212"/>
      <c r="D327" s="214"/>
      <c r="E327" s="216"/>
      <c r="F327" s="215"/>
      <c r="G327" s="216"/>
      <c r="H327" s="216"/>
    </row>
    <row r="328" spans="1:9">
      <c r="A328" s="212" t="s">
        <v>316</v>
      </c>
      <c r="B328" s="213" t="s">
        <v>280</v>
      </c>
      <c r="C328" s="212" t="s">
        <v>281</v>
      </c>
      <c r="D328" s="214">
        <v>3</v>
      </c>
      <c r="E328" s="215"/>
      <c r="F328" s="215"/>
      <c r="G328" s="216"/>
      <c r="H328" s="216"/>
    </row>
    <row r="329" spans="1:9">
      <c r="A329" s="212"/>
      <c r="B329" s="203" t="s">
        <v>282</v>
      </c>
      <c r="C329" s="212"/>
      <c r="D329" s="214"/>
      <c r="E329" s="216"/>
      <c r="F329" s="215"/>
      <c r="G329" s="216"/>
      <c r="H329" s="216"/>
    </row>
    <row r="330" spans="1:9">
      <c r="A330" s="212" t="s">
        <v>821</v>
      </c>
      <c r="B330" s="213" t="s">
        <v>283</v>
      </c>
      <c r="C330" s="212" t="s">
        <v>278</v>
      </c>
      <c r="D330" s="214">
        <v>1</v>
      </c>
      <c r="E330" s="215"/>
      <c r="F330" s="215"/>
      <c r="G330" s="216"/>
      <c r="H330" s="216"/>
    </row>
    <row r="331" spans="1:9" ht="46.8">
      <c r="A331" s="212"/>
      <c r="B331" s="203" t="s">
        <v>284</v>
      </c>
      <c r="C331" s="212"/>
      <c r="D331" s="214"/>
      <c r="E331" s="216"/>
      <c r="F331" s="215"/>
      <c r="G331" s="216"/>
      <c r="H331" s="216"/>
    </row>
    <row r="332" spans="1:9">
      <c r="A332" s="232" t="s">
        <v>824</v>
      </c>
      <c r="B332" s="213" t="s">
        <v>285</v>
      </c>
      <c r="C332" s="212" t="s">
        <v>16</v>
      </c>
      <c r="D332" s="214">
        <v>80</v>
      </c>
      <c r="E332" s="215"/>
      <c r="F332" s="215"/>
      <c r="G332" s="216"/>
      <c r="H332" s="216"/>
    </row>
    <row r="333" spans="1:9" ht="62.4">
      <c r="A333" s="232"/>
      <c r="B333" s="213" t="s">
        <v>286</v>
      </c>
      <c r="C333" s="212"/>
      <c r="D333" s="214"/>
      <c r="E333" s="216"/>
      <c r="F333" s="215"/>
      <c r="G333" s="216"/>
      <c r="H333" s="216"/>
    </row>
    <row r="334" spans="1:9">
      <c r="A334" s="232" t="s">
        <v>826</v>
      </c>
      <c r="B334" s="213" t="s">
        <v>287</v>
      </c>
      <c r="C334" s="212" t="s">
        <v>16</v>
      </c>
      <c r="D334" s="214">
        <v>80</v>
      </c>
      <c r="E334" s="215"/>
      <c r="F334" s="215"/>
      <c r="G334" s="216"/>
      <c r="H334" s="216"/>
    </row>
    <row r="335" spans="1:9" ht="62.4">
      <c r="A335" s="232"/>
      <c r="B335" s="213" t="s">
        <v>288</v>
      </c>
      <c r="C335" s="212"/>
      <c r="D335" s="214"/>
      <c r="E335" s="216"/>
      <c r="F335" s="215"/>
      <c r="G335" s="216"/>
      <c r="H335" s="216"/>
    </row>
    <row r="336" spans="1:9">
      <c r="A336" s="232" t="s">
        <v>828</v>
      </c>
      <c r="B336" s="213" t="s">
        <v>289</v>
      </c>
      <c r="C336" s="212" t="s">
        <v>16</v>
      </c>
      <c r="D336" s="214">
        <v>50</v>
      </c>
      <c r="E336" s="215"/>
      <c r="F336" s="215"/>
      <c r="G336" s="216"/>
      <c r="H336" s="216"/>
    </row>
    <row r="337" spans="1:9">
      <c r="A337" s="232"/>
      <c r="B337" s="213" t="s">
        <v>290</v>
      </c>
      <c r="C337" s="212" t="s">
        <v>16</v>
      </c>
      <c r="D337" s="214">
        <v>50</v>
      </c>
      <c r="E337" s="215"/>
      <c r="F337" s="215"/>
      <c r="G337" s="216"/>
      <c r="H337" s="216"/>
    </row>
    <row r="338" spans="1:9">
      <c r="A338" s="212" t="s">
        <v>936</v>
      </c>
      <c r="B338" s="213" t="s">
        <v>1549</v>
      </c>
      <c r="C338" s="212" t="s">
        <v>23</v>
      </c>
      <c r="D338" s="214">
        <v>1</v>
      </c>
      <c r="E338" s="215"/>
      <c r="F338" s="215"/>
      <c r="G338" s="216"/>
      <c r="H338" s="216"/>
    </row>
    <row r="339" spans="1:9" ht="85.5" customHeight="1">
      <c r="A339" s="212"/>
      <c r="B339" s="233" t="s">
        <v>1550</v>
      </c>
      <c r="C339" s="212"/>
      <c r="D339" s="214"/>
      <c r="E339" s="216"/>
      <c r="F339" s="215"/>
      <c r="G339" s="216"/>
      <c r="H339" s="216"/>
    </row>
    <row r="340" spans="1:9" ht="20.25" customHeight="1">
      <c r="A340" s="212" t="s">
        <v>938</v>
      </c>
      <c r="B340" s="213" t="s">
        <v>1999</v>
      </c>
      <c r="C340" s="212" t="s">
        <v>16</v>
      </c>
      <c r="D340" s="214">
        <v>15</v>
      </c>
      <c r="E340" s="215"/>
      <c r="F340" s="215"/>
      <c r="G340" s="216"/>
      <c r="H340" s="216"/>
      <c r="I340" s="154" t="s">
        <v>1548</v>
      </c>
    </row>
    <row r="341" spans="1:9" ht="46.8">
      <c r="A341" s="212"/>
      <c r="B341" s="233" t="s">
        <v>2000</v>
      </c>
      <c r="C341" s="212"/>
      <c r="D341" s="214"/>
      <c r="E341" s="216"/>
      <c r="F341" s="215"/>
      <c r="G341" s="216"/>
      <c r="H341" s="216"/>
    </row>
    <row r="342" spans="1:9">
      <c r="A342" s="212" t="s">
        <v>1558</v>
      </c>
      <c r="B342" s="213" t="s">
        <v>2001</v>
      </c>
      <c r="C342" s="212" t="s">
        <v>16</v>
      </c>
      <c r="D342" s="214">
        <v>15</v>
      </c>
      <c r="E342" s="215"/>
      <c r="F342" s="215"/>
      <c r="G342" s="216"/>
      <c r="H342" s="216"/>
    </row>
    <row r="343" spans="1:9" ht="62.4">
      <c r="A343" s="212"/>
      <c r="B343" s="233" t="s">
        <v>2002</v>
      </c>
      <c r="C343" s="212"/>
      <c r="D343" s="214"/>
      <c r="E343" s="216"/>
      <c r="F343" s="215"/>
      <c r="G343" s="216"/>
      <c r="H343" s="216"/>
    </row>
    <row r="344" spans="1:9" ht="31.2">
      <c r="A344" s="211" t="s">
        <v>320</v>
      </c>
      <c r="B344" s="210" t="s">
        <v>321</v>
      </c>
      <c r="C344" s="211"/>
      <c r="D344" s="193"/>
      <c r="E344" s="195"/>
      <c r="F344" s="194"/>
      <c r="G344" s="195"/>
      <c r="H344" s="195"/>
      <c r="I344" s="154" t="s">
        <v>2250</v>
      </c>
    </row>
    <row r="345" spans="1:9" ht="31.2">
      <c r="A345" s="211">
        <v>1</v>
      </c>
      <c r="B345" s="210" t="s">
        <v>322</v>
      </c>
      <c r="C345" s="211" t="s">
        <v>13</v>
      </c>
      <c r="D345" s="193">
        <v>1</v>
      </c>
      <c r="E345" s="194" t="s">
        <v>2269</v>
      </c>
      <c r="F345" s="194" t="s">
        <v>2276</v>
      </c>
      <c r="G345" s="195"/>
      <c r="H345" s="195"/>
    </row>
    <row r="346" spans="1:9" ht="25.5" customHeight="1">
      <c r="A346" s="198" t="s">
        <v>14</v>
      </c>
      <c r="B346" s="197" t="s">
        <v>1278</v>
      </c>
      <c r="C346" s="241" t="s">
        <v>23</v>
      </c>
      <c r="D346" s="59">
        <v>1</v>
      </c>
      <c r="E346" s="199" t="s">
        <v>25</v>
      </c>
      <c r="F346" s="199" t="s">
        <v>2276</v>
      </c>
      <c r="G346" s="200">
        <v>1</v>
      </c>
      <c r="H346" s="200" t="s">
        <v>2277</v>
      </c>
    </row>
    <row r="347" spans="1:9" ht="62.4">
      <c r="A347" s="198"/>
      <c r="B347" s="202" t="s">
        <v>2075</v>
      </c>
      <c r="C347" s="198"/>
      <c r="D347" s="59"/>
      <c r="E347" s="200"/>
      <c r="F347" s="199"/>
      <c r="G347" s="200"/>
      <c r="H347" s="200"/>
    </row>
    <row r="348" spans="1:9">
      <c r="A348" s="198" t="s">
        <v>18</v>
      </c>
      <c r="B348" s="197" t="s">
        <v>273</v>
      </c>
      <c r="C348" s="198" t="s">
        <v>16</v>
      </c>
      <c r="D348" s="59">
        <v>1</v>
      </c>
      <c r="E348" s="199" t="s">
        <v>27</v>
      </c>
      <c r="F348" s="199" t="s">
        <v>2276</v>
      </c>
      <c r="G348" s="200">
        <v>1</v>
      </c>
      <c r="H348" s="200"/>
    </row>
    <row r="349" spans="1:9">
      <c r="A349" s="198"/>
      <c r="B349" s="203" t="s">
        <v>274</v>
      </c>
      <c r="C349" s="198"/>
      <c r="D349" s="59"/>
      <c r="E349" s="200"/>
      <c r="F349" s="199"/>
      <c r="G349" s="200"/>
      <c r="H349" s="200"/>
    </row>
    <row r="350" spans="1:9">
      <c r="A350" s="198" t="s">
        <v>21</v>
      </c>
      <c r="B350" s="197" t="s">
        <v>275</v>
      </c>
      <c r="C350" s="198" t="s">
        <v>16</v>
      </c>
      <c r="D350" s="59">
        <v>1</v>
      </c>
      <c r="E350" s="199" t="s">
        <v>29</v>
      </c>
      <c r="F350" s="199" t="s">
        <v>2276</v>
      </c>
      <c r="G350" s="200">
        <v>1</v>
      </c>
      <c r="H350" s="200"/>
    </row>
    <row r="351" spans="1:9">
      <c r="A351" s="198"/>
      <c r="B351" s="203" t="s">
        <v>276</v>
      </c>
      <c r="C351" s="198"/>
      <c r="D351" s="59"/>
      <c r="E351" s="200"/>
      <c r="F351" s="199"/>
      <c r="G351" s="200"/>
      <c r="H351" s="200"/>
    </row>
    <row r="352" spans="1:9">
      <c r="A352" s="198" t="s">
        <v>25</v>
      </c>
      <c r="B352" s="197" t="s">
        <v>1311</v>
      </c>
      <c r="C352" s="198" t="s">
        <v>23</v>
      </c>
      <c r="D352" s="198"/>
      <c r="E352" s="241" t="s">
        <v>32</v>
      </c>
      <c r="F352" s="199" t="s">
        <v>2278</v>
      </c>
      <c r="G352" s="241">
        <v>1</v>
      </c>
      <c r="H352" s="241"/>
    </row>
    <row r="353" spans="1:8">
      <c r="A353" s="212" t="s">
        <v>1448</v>
      </c>
      <c r="B353" s="213" t="s">
        <v>1457</v>
      </c>
      <c r="C353" s="212" t="s">
        <v>16</v>
      </c>
      <c r="D353" s="214">
        <v>4</v>
      </c>
      <c r="E353" s="215"/>
      <c r="F353" s="215"/>
      <c r="G353" s="216"/>
      <c r="H353" s="216"/>
    </row>
    <row r="354" spans="1:8">
      <c r="A354" s="212" t="s">
        <v>1449</v>
      </c>
      <c r="B354" s="213" t="s">
        <v>1199</v>
      </c>
      <c r="C354" s="212" t="s">
        <v>278</v>
      </c>
      <c r="D354" s="214">
        <v>4</v>
      </c>
      <c r="E354" s="215"/>
      <c r="F354" s="215"/>
      <c r="G354" s="216"/>
      <c r="H354" s="216"/>
    </row>
    <row r="355" spans="1:8" ht="46.8">
      <c r="A355" s="212"/>
      <c r="B355" s="202" t="s">
        <v>2076</v>
      </c>
      <c r="C355" s="212"/>
      <c r="D355" s="214"/>
      <c r="E355" s="216"/>
      <c r="F355" s="215"/>
      <c r="G355" s="216"/>
      <c r="H355" s="216"/>
    </row>
    <row r="356" spans="1:8">
      <c r="A356" s="212" t="s">
        <v>1450</v>
      </c>
      <c r="B356" s="213" t="s">
        <v>280</v>
      </c>
      <c r="C356" s="212" t="s">
        <v>281</v>
      </c>
      <c r="D356" s="214">
        <v>3</v>
      </c>
      <c r="E356" s="215"/>
      <c r="F356" s="215"/>
      <c r="G356" s="216"/>
      <c r="H356" s="216"/>
    </row>
    <row r="357" spans="1:8">
      <c r="A357" s="212"/>
      <c r="B357" s="202" t="s">
        <v>2081</v>
      </c>
      <c r="C357" s="212"/>
      <c r="D357" s="214"/>
      <c r="E357" s="216"/>
      <c r="F357" s="215"/>
      <c r="G357" s="216"/>
      <c r="H357" s="216"/>
    </row>
    <row r="358" spans="1:8">
      <c r="A358" s="212" t="s">
        <v>1451</v>
      </c>
      <c r="B358" s="213" t="s">
        <v>283</v>
      </c>
      <c r="C358" s="212" t="s">
        <v>278</v>
      </c>
      <c r="D358" s="214">
        <v>1</v>
      </c>
      <c r="E358" s="215"/>
      <c r="F358" s="215"/>
      <c r="G358" s="216"/>
      <c r="H358" s="216"/>
    </row>
    <row r="359" spans="1:8">
      <c r="A359" s="212"/>
      <c r="B359" s="203" t="s">
        <v>116</v>
      </c>
      <c r="C359" s="212"/>
      <c r="D359" s="214"/>
      <c r="E359" s="216"/>
      <c r="F359" s="215"/>
      <c r="G359" s="216"/>
      <c r="H359" s="216"/>
    </row>
    <row r="360" spans="1:8">
      <c r="A360" s="212" t="s">
        <v>1452</v>
      </c>
      <c r="B360" s="213" t="s">
        <v>285</v>
      </c>
      <c r="C360" s="212" t="s">
        <v>16</v>
      </c>
      <c r="D360" s="214">
        <v>80</v>
      </c>
      <c r="E360" s="215"/>
      <c r="F360" s="215"/>
      <c r="G360" s="216"/>
      <c r="H360" s="216"/>
    </row>
    <row r="361" spans="1:8" ht="78">
      <c r="A361" s="212"/>
      <c r="B361" s="213" t="s">
        <v>324</v>
      </c>
      <c r="C361" s="212"/>
      <c r="D361" s="214"/>
      <c r="E361" s="216"/>
      <c r="F361" s="215"/>
      <c r="G361" s="216"/>
      <c r="H361" s="216"/>
    </row>
    <row r="362" spans="1:8">
      <c r="A362" s="212" t="s">
        <v>1453</v>
      </c>
      <c r="B362" s="213" t="s">
        <v>287</v>
      </c>
      <c r="C362" s="212" t="s">
        <v>16</v>
      </c>
      <c r="D362" s="214">
        <v>80</v>
      </c>
      <c r="E362" s="215"/>
      <c r="F362" s="215"/>
      <c r="G362" s="216"/>
      <c r="H362" s="216"/>
    </row>
    <row r="363" spans="1:8" ht="78">
      <c r="A363" s="212"/>
      <c r="B363" s="213" t="s">
        <v>325</v>
      </c>
      <c r="C363" s="212"/>
      <c r="D363" s="214"/>
      <c r="E363" s="216"/>
      <c r="F363" s="215"/>
      <c r="G363" s="216"/>
      <c r="H363" s="216"/>
    </row>
    <row r="364" spans="1:8">
      <c r="A364" s="212" t="s">
        <v>1454</v>
      </c>
      <c r="B364" s="213" t="s">
        <v>297</v>
      </c>
      <c r="C364" s="212" t="s">
        <v>48</v>
      </c>
      <c r="D364" s="214">
        <v>50</v>
      </c>
      <c r="E364" s="215"/>
      <c r="F364" s="215"/>
      <c r="G364" s="216"/>
      <c r="H364" s="216"/>
    </row>
    <row r="365" spans="1:8">
      <c r="A365" s="212" t="s">
        <v>1455</v>
      </c>
      <c r="B365" s="213" t="s">
        <v>298</v>
      </c>
      <c r="C365" s="212" t="s">
        <v>299</v>
      </c>
      <c r="D365" s="214">
        <v>200</v>
      </c>
      <c r="E365" s="215"/>
      <c r="F365" s="215"/>
      <c r="G365" s="216"/>
      <c r="H365" s="216"/>
    </row>
    <row r="366" spans="1:8">
      <c r="A366" s="212" t="s">
        <v>1997</v>
      </c>
      <c r="B366" s="213" t="s">
        <v>1549</v>
      </c>
      <c r="C366" s="212" t="s">
        <v>23</v>
      </c>
      <c r="D366" s="212">
        <v>1</v>
      </c>
      <c r="E366" s="215"/>
      <c r="F366" s="215"/>
      <c r="G366" s="219"/>
      <c r="H366" s="219"/>
    </row>
    <row r="367" spans="1:8" ht="48" customHeight="1">
      <c r="A367" s="244"/>
      <c r="B367" s="233" t="s">
        <v>1550</v>
      </c>
      <c r="C367" s="244"/>
      <c r="D367" s="244"/>
      <c r="E367" s="245"/>
      <c r="F367" s="246"/>
      <c r="G367" s="245"/>
      <c r="H367" s="245"/>
    </row>
    <row r="368" spans="1:8">
      <c r="A368" s="212" t="s">
        <v>1998</v>
      </c>
      <c r="B368" s="213" t="s">
        <v>1999</v>
      </c>
      <c r="C368" s="212" t="s">
        <v>16</v>
      </c>
      <c r="D368" s="214">
        <v>15</v>
      </c>
      <c r="E368" s="215"/>
      <c r="F368" s="215"/>
      <c r="G368" s="216"/>
      <c r="H368" s="216"/>
    </row>
    <row r="369" spans="1:8" ht="46.8">
      <c r="A369" s="212"/>
      <c r="B369" s="233" t="s">
        <v>2000</v>
      </c>
      <c r="C369" s="212"/>
      <c r="D369" s="214"/>
      <c r="E369" s="216"/>
      <c r="F369" s="215"/>
      <c r="G369" s="216"/>
      <c r="H369" s="216"/>
    </row>
    <row r="370" spans="1:8">
      <c r="A370" s="212" t="s">
        <v>2003</v>
      </c>
      <c r="B370" s="213" t="s">
        <v>2001</v>
      </c>
      <c r="C370" s="212" t="s">
        <v>16</v>
      </c>
      <c r="D370" s="214">
        <v>15</v>
      </c>
      <c r="E370" s="215"/>
      <c r="F370" s="215"/>
      <c r="G370" s="216"/>
      <c r="H370" s="216"/>
    </row>
    <row r="371" spans="1:8" ht="62.4">
      <c r="A371" s="212"/>
      <c r="B371" s="233" t="s">
        <v>2002</v>
      </c>
      <c r="C371" s="212"/>
      <c r="D371" s="214"/>
      <c r="E371" s="216"/>
      <c r="F371" s="215"/>
      <c r="G371" s="216"/>
      <c r="H371" s="216"/>
    </row>
    <row r="372" spans="1:8" ht="31.2">
      <c r="A372" s="211" t="s">
        <v>326</v>
      </c>
      <c r="B372" s="247" t="s">
        <v>327</v>
      </c>
      <c r="C372" s="211"/>
      <c r="D372" s="193"/>
      <c r="E372" s="195"/>
      <c r="F372" s="194"/>
      <c r="G372" s="195"/>
      <c r="H372" s="195"/>
    </row>
    <row r="373" spans="1:8">
      <c r="A373" s="211">
        <v>1</v>
      </c>
      <c r="B373" s="210" t="s">
        <v>12</v>
      </c>
      <c r="C373" s="211" t="s">
        <v>13</v>
      </c>
      <c r="D373" s="193">
        <v>1</v>
      </c>
      <c r="E373" s="194" t="s">
        <v>2269</v>
      </c>
      <c r="F373" s="194"/>
      <c r="G373" s="195"/>
      <c r="H373" s="195"/>
    </row>
    <row r="374" spans="1:8">
      <c r="A374" s="198" t="s">
        <v>14</v>
      </c>
      <c r="B374" s="197" t="s">
        <v>15</v>
      </c>
      <c r="C374" s="198" t="s">
        <v>16</v>
      </c>
      <c r="D374" s="59">
        <v>1</v>
      </c>
      <c r="E374" s="199" t="s">
        <v>14</v>
      </c>
      <c r="F374" s="199" t="s">
        <v>765</v>
      </c>
      <c r="G374" s="200">
        <v>2</v>
      </c>
      <c r="H374" s="200"/>
    </row>
    <row r="375" spans="1:8" ht="187.2">
      <c r="A375" s="198"/>
      <c r="B375" s="202" t="s">
        <v>17</v>
      </c>
      <c r="C375" s="198"/>
      <c r="D375" s="59"/>
      <c r="E375" s="200"/>
      <c r="F375" s="199"/>
      <c r="G375" s="200"/>
      <c r="H375" s="200"/>
    </row>
    <row r="376" spans="1:8">
      <c r="A376" s="198" t="s">
        <v>18</v>
      </c>
      <c r="B376" s="197" t="s">
        <v>19</v>
      </c>
      <c r="C376" s="198" t="s">
        <v>16</v>
      </c>
      <c r="D376" s="59">
        <v>1</v>
      </c>
      <c r="E376" s="199" t="s">
        <v>18</v>
      </c>
      <c r="F376" s="199" t="s">
        <v>765</v>
      </c>
      <c r="G376" s="200">
        <v>2</v>
      </c>
      <c r="H376" s="200"/>
    </row>
    <row r="377" spans="1:8" ht="78">
      <c r="A377" s="198"/>
      <c r="B377" s="202" t="s">
        <v>20</v>
      </c>
      <c r="C377" s="198"/>
      <c r="D377" s="59"/>
      <c r="E377" s="200"/>
      <c r="F377" s="199"/>
      <c r="G377" s="200"/>
      <c r="H377" s="200"/>
    </row>
    <row r="378" spans="1:8">
      <c r="A378" s="198" t="s">
        <v>21</v>
      </c>
      <c r="B378" s="197" t="s">
        <v>22</v>
      </c>
      <c r="C378" s="198" t="s">
        <v>23</v>
      </c>
      <c r="D378" s="59">
        <v>1</v>
      </c>
      <c r="E378" s="199" t="s">
        <v>21</v>
      </c>
      <c r="F378" s="199" t="s">
        <v>765</v>
      </c>
      <c r="G378" s="200">
        <v>2</v>
      </c>
      <c r="H378" s="200"/>
    </row>
    <row r="379" spans="1:8" ht="109.2">
      <c r="A379" s="198"/>
      <c r="B379" s="202" t="s">
        <v>328</v>
      </c>
      <c r="C379" s="198"/>
      <c r="D379" s="59"/>
      <c r="E379" s="200"/>
      <c r="F379" s="199"/>
      <c r="G379" s="200"/>
      <c r="H379" s="200"/>
    </row>
    <row r="380" spans="1:8">
      <c r="A380" s="198" t="s">
        <v>25</v>
      </c>
      <c r="B380" s="197" t="s">
        <v>26</v>
      </c>
      <c r="C380" s="198" t="s">
        <v>16</v>
      </c>
      <c r="D380" s="59">
        <v>1</v>
      </c>
      <c r="E380" s="199" t="s">
        <v>25</v>
      </c>
      <c r="F380" s="199" t="s">
        <v>765</v>
      </c>
      <c r="G380" s="200">
        <v>2</v>
      </c>
      <c r="H380" s="200"/>
    </row>
    <row r="381" spans="1:8" ht="62.4">
      <c r="A381" s="198"/>
      <c r="B381" s="202" t="s">
        <v>1995</v>
      </c>
      <c r="C381" s="198"/>
      <c r="D381" s="59"/>
      <c r="E381" s="200"/>
      <c r="F381" s="199"/>
      <c r="G381" s="200"/>
      <c r="H381" s="200"/>
    </row>
    <row r="382" spans="1:8">
      <c r="A382" s="198" t="s">
        <v>27</v>
      </c>
      <c r="B382" s="197" t="s">
        <v>28</v>
      </c>
      <c r="C382" s="198" t="s">
        <v>16</v>
      </c>
      <c r="D382" s="59">
        <v>1</v>
      </c>
      <c r="E382" s="199" t="s">
        <v>27</v>
      </c>
      <c r="F382" s="199" t="s">
        <v>765</v>
      </c>
      <c r="G382" s="200">
        <v>2</v>
      </c>
      <c r="H382" s="200"/>
    </row>
    <row r="383" spans="1:8" ht="156">
      <c r="A383" s="198"/>
      <c r="B383" s="202" t="s">
        <v>2082</v>
      </c>
      <c r="C383" s="198"/>
      <c r="D383" s="59"/>
      <c r="E383" s="200"/>
      <c r="F383" s="199"/>
      <c r="G383" s="200"/>
      <c r="H383" s="200"/>
    </row>
    <row r="384" spans="1:8">
      <c r="A384" s="198" t="s">
        <v>29</v>
      </c>
      <c r="B384" s="197" t="s">
        <v>30</v>
      </c>
      <c r="C384" s="198" t="s">
        <v>16</v>
      </c>
      <c r="D384" s="59">
        <v>1</v>
      </c>
      <c r="E384" s="199" t="s">
        <v>29</v>
      </c>
      <c r="F384" s="199" t="s">
        <v>765</v>
      </c>
      <c r="G384" s="200">
        <v>2</v>
      </c>
      <c r="H384" s="200"/>
    </row>
    <row r="385" spans="1:8">
      <c r="A385" s="198"/>
      <c r="B385" s="202" t="s">
        <v>31</v>
      </c>
      <c r="C385" s="198"/>
      <c r="D385" s="59"/>
      <c r="E385" s="200"/>
      <c r="F385" s="199"/>
      <c r="G385" s="200"/>
      <c r="H385" s="200"/>
    </row>
    <row r="386" spans="1:8">
      <c r="A386" s="198" t="s">
        <v>32</v>
      </c>
      <c r="B386" s="248" t="s">
        <v>33</v>
      </c>
      <c r="C386" s="198" t="s">
        <v>16</v>
      </c>
      <c r="D386" s="59">
        <v>1</v>
      </c>
      <c r="E386" s="199" t="s">
        <v>32</v>
      </c>
      <c r="F386" s="199" t="s">
        <v>765</v>
      </c>
      <c r="G386" s="200">
        <v>1</v>
      </c>
      <c r="H386" s="200" t="s">
        <v>2280</v>
      </c>
    </row>
    <row r="387" spans="1:8" ht="109.2">
      <c r="A387" s="198"/>
      <c r="B387" s="203" t="s">
        <v>34</v>
      </c>
      <c r="C387" s="198"/>
      <c r="D387" s="59"/>
      <c r="E387" s="200"/>
      <c r="F387" s="199"/>
      <c r="G387" s="200"/>
      <c r="H387" s="200"/>
    </row>
    <row r="388" spans="1:8">
      <c r="A388" s="198" t="s">
        <v>35</v>
      </c>
      <c r="B388" s="197" t="s">
        <v>45</v>
      </c>
      <c r="C388" s="198" t="s">
        <v>23</v>
      </c>
      <c r="D388" s="59">
        <v>1</v>
      </c>
      <c r="E388" s="199" t="s">
        <v>37</v>
      </c>
      <c r="F388" s="199" t="s">
        <v>767</v>
      </c>
      <c r="G388" s="200">
        <v>2</v>
      </c>
      <c r="H388" s="200"/>
    </row>
    <row r="389" spans="1:8" ht="46.8">
      <c r="A389" s="198"/>
      <c r="B389" s="203" t="s">
        <v>2083</v>
      </c>
      <c r="C389" s="198"/>
      <c r="D389" s="59"/>
      <c r="E389" s="200"/>
      <c r="F389" s="199"/>
      <c r="G389" s="200"/>
      <c r="H389" s="200"/>
    </row>
    <row r="390" spans="1:8">
      <c r="A390" s="249" t="s">
        <v>37</v>
      </c>
      <c r="B390" s="197" t="s">
        <v>47</v>
      </c>
      <c r="C390" s="198" t="s">
        <v>48</v>
      </c>
      <c r="D390" s="59">
        <v>1</v>
      </c>
      <c r="E390" s="199" t="s">
        <v>44</v>
      </c>
      <c r="F390" s="199" t="s">
        <v>767</v>
      </c>
      <c r="G390" s="200">
        <v>2</v>
      </c>
      <c r="H390" s="200"/>
    </row>
    <row r="391" spans="1:8">
      <c r="A391" s="212"/>
      <c r="B391" s="202" t="s">
        <v>2084</v>
      </c>
      <c r="C391" s="212"/>
      <c r="D391" s="59"/>
      <c r="E391" s="200"/>
      <c r="F391" s="199"/>
      <c r="G391" s="200"/>
      <c r="H391" s="200"/>
    </row>
    <row r="392" spans="1:8">
      <c r="A392" s="227" t="s">
        <v>44</v>
      </c>
      <c r="B392" s="197" t="s">
        <v>51</v>
      </c>
      <c r="C392" s="198" t="s">
        <v>48</v>
      </c>
      <c r="D392" s="59">
        <v>1</v>
      </c>
      <c r="E392" s="199" t="s">
        <v>46</v>
      </c>
      <c r="F392" s="199" t="s">
        <v>767</v>
      </c>
      <c r="G392" s="200">
        <v>2</v>
      </c>
      <c r="H392" s="200"/>
    </row>
    <row r="393" spans="1:8">
      <c r="A393" s="198"/>
      <c r="B393" s="202" t="s">
        <v>2085</v>
      </c>
      <c r="C393" s="198"/>
      <c r="D393" s="59"/>
      <c r="E393" s="200"/>
      <c r="F393" s="199"/>
      <c r="G393" s="200"/>
      <c r="H393" s="200"/>
    </row>
    <row r="394" spans="1:8">
      <c r="A394" s="198" t="s">
        <v>46</v>
      </c>
      <c r="B394" s="197" t="s">
        <v>54</v>
      </c>
      <c r="C394" s="198" t="s">
        <v>16</v>
      </c>
      <c r="D394" s="59">
        <v>1</v>
      </c>
      <c r="E394" s="199" t="s">
        <v>50</v>
      </c>
      <c r="F394" s="199" t="s">
        <v>767</v>
      </c>
      <c r="G394" s="200">
        <v>2</v>
      </c>
      <c r="H394" s="200"/>
    </row>
    <row r="395" spans="1:8">
      <c r="A395" s="198"/>
      <c r="B395" s="203" t="s">
        <v>55</v>
      </c>
      <c r="C395" s="198"/>
      <c r="D395" s="59"/>
      <c r="E395" s="200"/>
      <c r="F395" s="199"/>
      <c r="G395" s="200"/>
      <c r="H395" s="200"/>
    </row>
    <row r="396" spans="1:8">
      <c r="A396" s="198" t="s">
        <v>50</v>
      </c>
      <c r="B396" s="197" t="s">
        <v>57</v>
      </c>
      <c r="C396" s="198" t="s">
        <v>23</v>
      </c>
      <c r="D396" s="59">
        <v>1</v>
      </c>
      <c r="E396" s="199" t="s">
        <v>53</v>
      </c>
      <c r="F396" s="199" t="s">
        <v>767</v>
      </c>
      <c r="G396" s="200">
        <v>2</v>
      </c>
      <c r="H396" s="200"/>
    </row>
    <row r="397" spans="1:8" ht="62.4">
      <c r="A397" s="198"/>
      <c r="B397" s="203" t="s">
        <v>2038</v>
      </c>
      <c r="C397" s="198"/>
      <c r="D397" s="59"/>
      <c r="E397" s="200"/>
      <c r="F397" s="199"/>
      <c r="G397" s="200"/>
      <c r="H397" s="200"/>
    </row>
    <row r="398" spans="1:8">
      <c r="A398" s="211">
        <v>2</v>
      </c>
      <c r="B398" s="210" t="s">
        <v>60</v>
      </c>
      <c r="C398" s="211" t="s">
        <v>13</v>
      </c>
      <c r="D398" s="193">
        <v>1</v>
      </c>
      <c r="E398" s="194" t="s">
        <v>751</v>
      </c>
      <c r="F398" s="194"/>
      <c r="G398" s="195"/>
      <c r="H398" s="195"/>
    </row>
    <row r="399" spans="1:8">
      <c r="A399" s="198" t="s">
        <v>61</v>
      </c>
      <c r="B399" s="248" t="s">
        <v>62</v>
      </c>
      <c r="C399" s="198" t="s">
        <v>23</v>
      </c>
      <c r="D399" s="59">
        <v>1</v>
      </c>
      <c r="E399" s="199" t="s">
        <v>61</v>
      </c>
      <c r="F399" s="199" t="s">
        <v>767</v>
      </c>
      <c r="G399" s="200">
        <v>2</v>
      </c>
      <c r="H399" s="200" t="s">
        <v>2280</v>
      </c>
    </row>
    <row r="400" spans="1:8" ht="109.2">
      <c r="A400" s="198"/>
      <c r="B400" s="203" t="s">
        <v>2086</v>
      </c>
      <c r="C400" s="198"/>
      <c r="D400" s="59"/>
      <c r="E400" s="200"/>
      <c r="F400" s="199"/>
      <c r="G400" s="200"/>
      <c r="H400" s="200"/>
    </row>
    <row r="401" spans="1:9" ht="31.2">
      <c r="A401" s="198" t="s">
        <v>63</v>
      </c>
      <c r="B401" s="197" t="s">
        <v>1279</v>
      </c>
      <c r="C401" s="198" t="s">
        <v>23</v>
      </c>
      <c r="D401" s="59">
        <v>1</v>
      </c>
      <c r="E401" s="199" t="s">
        <v>63</v>
      </c>
      <c r="F401" s="199" t="s">
        <v>767</v>
      </c>
      <c r="G401" s="200">
        <v>2</v>
      </c>
      <c r="H401" s="200"/>
    </row>
    <row r="402" spans="1:9">
      <c r="A402" s="212" t="s">
        <v>330</v>
      </c>
      <c r="B402" s="213" t="s">
        <v>82</v>
      </c>
      <c r="C402" s="212" t="s">
        <v>16</v>
      </c>
      <c r="D402" s="214">
        <v>1</v>
      </c>
      <c r="E402" s="215"/>
      <c r="F402" s="215"/>
      <c r="G402" s="216"/>
      <c r="H402" s="216"/>
    </row>
    <row r="403" spans="1:9" ht="62.4">
      <c r="A403" s="212"/>
      <c r="B403" s="202" t="s">
        <v>2042</v>
      </c>
      <c r="C403" s="212"/>
      <c r="D403" s="214"/>
      <c r="E403" s="216"/>
      <c r="F403" s="215"/>
      <c r="G403" s="216"/>
      <c r="H403" s="216"/>
    </row>
    <row r="404" spans="1:9">
      <c r="A404" s="212" t="s">
        <v>331</v>
      </c>
      <c r="B404" s="213" t="s">
        <v>68</v>
      </c>
      <c r="C404" s="212" t="s">
        <v>16</v>
      </c>
      <c r="D404" s="214">
        <v>1</v>
      </c>
      <c r="E404" s="215"/>
      <c r="F404" s="215"/>
      <c r="G404" s="216"/>
      <c r="H404" s="216"/>
    </row>
    <row r="405" spans="1:9" ht="140.4">
      <c r="A405" s="212"/>
      <c r="B405" s="202" t="s">
        <v>2043</v>
      </c>
      <c r="C405" s="212"/>
      <c r="D405" s="214"/>
      <c r="E405" s="216"/>
      <c r="F405" s="215"/>
      <c r="G405" s="216"/>
      <c r="H405" s="216"/>
    </row>
    <row r="406" spans="1:9">
      <c r="A406" s="212" t="s">
        <v>332</v>
      </c>
      <c r="B406" s="203" t="s">
        <v>1207</v>
      </c>
      <c r="C406" s="212" t="s">
        <v>70</v>
      </c>
      <c r="D406" s="214">
        <v>1</v>
      </c>
      <c r="E406" s="215"/>
      <c r="F406" s="215"/>
      <c r="G406" s="216"/>
      <c r="H406" s="216"/>
    </row>
    <row r="407" spans="1:9">
      <c r="A407" s="212" t="s">
        <v>1206</v>
      </c>
      <c r="B407" s="213" t="s">
        <v>1181</v>
      </c>
      <c r="C407" s="212" t="s">
        <v>23</v>
      </c>
      <c r="D407" s="214"/>
      <c r="E407" s="216"/>
      <c r="F407" s="215"/>
      <c r="G407" s="216"/>
      <c r="H407" s="216"/>
    </row>
    <row r="408" spans="1:9">
      <c r="A408" s="212" t="s">
        <v>1208</v>
      </c>
      <c r="B408" s="217" t="s">
        <v>1999</v>
      </c>
      <c r="C408" s="212" t="s">
        <v>16</v>
      </c>
      <c r="D408" s="214">
        <v>1</v>
      </c>
      <c r="E408" s="215"/>
      <c r="F408" s="215"/>
      <c r="G408" s="216"/>
      <c r="H408" s="216"/>
    </row>
    <row r="409" spans="1:9" ht="46.8">
      <c r="A409" s="212"/>
      <c r="B409" s="218" t="s">
        <v>2000</v>
      </c>
      <c r="C409" s="212"/>
      <c r="D409" s="214"/>
      <c r="E409" s="216"/>
      <c r="F409" s="215"/>
      <c r="G409" s="216"/>
      <c r="H409" s="216"/>
    </row>
    <row r="410" spans="1:9">
      <c r="A410" s="212" t="s">
        <v>1456</v>
      </c>
      <c r="B410" s="217" t="s">
        <v>2001</v>
      </c>
      <c r="C410" s="212" t="s">
        <v>16</v>
      </c>
      <c r="D410" s="214">
        <v>1</v>
      </c>
      <c r="E410" s="215"/>
      <c r="F410" s="215"/>
      <c r="G410" s="216"/>
      <c r="H410" s="216"/>
    </row>
    <row r="411" spans="1:9" ht="62.4">
      <c r="A411" s="212"/>
      <c r="B411" s="218" t="s">
        <v>2002</v>
      </c>
      <c r="C411" s="212"/>
      <c r="D411" s="214"/>
      <c r="E411" s="216"/>
      <c r="F411" s="215"/>
      <c r="G411" s="216"/>
      <c r="H411" s="216"/>
    </row>
    <row r="412" spans="1:9">
      <c r="A412" s="212" t="s">
        <v>2019</v>
      </c>
      <c r="B412" s="213" t="s">
        <v>1481</v>
      </c>
      <c r="C412" s="212" t="s">
        <v>1184</v>
      </c>
      <c r="D412" s="214">
        <v>1</v>
      </c>
      <c r="E412" s="215"/>
      <c r="F412" s="215"/>
      <c r="G412" s="216"/>
      <c r="H412" s="216"/>
    </row>
    <row r="413" spans="1:9">
      <c r="A413" s="211">
        <v>3</v>
      </c>
      <c r="B413" s="210" t="s">
        <v>334</v>
      </c>
      <c r="C413" s="211" t="s">
        <v>13</v>
      </c>
      <c r="D413" s="193">
        <v>1</v>
      </c>
      <c r="E413" s="194" t="s">
        <v>753</v>
      </c>
      <c r="F413" s="194"/>
      <c r="G413" s="195"/>
      <c r="H413" s="195"/>
    </row>
    <row r="414" spans="1:9">
      <c r="A414" s="198" t="s">
        <v>75</v>
      </c>
      <c r="B414" s="197" t="s">
        <v>335</v>
      </c>
      <c r="C414" s="198" t="s">
        <v>23</v>
      </c>
      <c r="D414" s="59">
        <v>1</v>
      </c>
      <c r="E414" s="250" t="s">
        <v>75</v>
      </c>
      <c r="F414" s="199" t="s">
        <v>767</v>
      </c>
      <c r="G414" s="200">
        <v>1</v>
      </c>
      <c r="H414" s="200"/>
      <c r="I414" s="154" t="s">
        <v>1602</v>
      </c>
    </row>
    <row r="415" spans="1:9" ht="234">
      <c r="A415" s="198"/>
      <c r="B415" s="203" t="s">
        <v>2236</v>
      </c>
      <c r="C415" s="198"/>
      <c r="D415" s="59"/>
      <c r="E415" s="200"/>
      <c r="F415" s="199"/>
      <c r="G415" s="200"/>
      <c r="H415" s="200"/>
      <c r="I415" s="154" t="s">
        <v>1600</v>
      </c>
    </row>
    <row r="416" spans="1:9">
      <c r="A416" s="198" t="s">
        <v>78</v>
      </c>
      <c r="B416" s="223" t="s">
        <v>336</v>
      </c>
      <c r="C416" s="198" t="s">
        <v>23</v>
      </c>
      <c r="D416" s="59">
        <v>1</v>
      </c>
      <c r="E416" s="199" t="s">
        <v>78</v>
      </c>
      <c r="F416" s="199" t="s">
        <v>767</v>
      </c>
      <c r="G416" s="200">
        <v>1</v>
      </c>
      <c r="H416" s="200"/>
      <c r="I416" s="154" t="s">
        <v>1602</v>
      </c>
    </row>
    <row r="417" spans="1:9" ht="62.4">
      <c r="A417" s="198"/>
      <c r="B417" s="202" t="s">
        <v>2237</v>
      </c>
      <c r="C417" s="198"/>
      <c r="D417" s="59"/>
      <c r="E417" s="200"/>
      <c r="F417" s="199"/>
      <c r="G417" s="200"/>
      <c r="H417" s="200"/>
    </row>
    <row r="418" spans="1:9" ht="31.2">
      <c r="A418" s="198" t="s">
        <v>81</v>
      </c>
      <c r="B418" s="197" t="s">
        <v>2279</v>
      </c>
      <c r="C418" s="198" t="s">
        <v>23</v>
      </c>
      <c r="D418" s="59">
        <v>1</v>
      </c>
      <c r="E418" s="200" t="s">
        <v>81</v>
      </c>
      <c r="F418" s="200">
        <v>11</v>
      </c>
      <c r="G418" s="200">
        <v>1</v>
      </c>
      <c r="H418" s="200"/>
      <c r="I418" s="154" t="s">
        <v>1601</v>
      </c>
    </row>
    <row r="419" spans="1:9">
      <c r="A419" s="212" t="s">
        <v>2242</v>
      </c>
      <c r="B419" s="213" t="s">
        <v>82</v>
      </c>
      <c r="C419" s="212" t="s">
        <v>23</v>
      </c>
      <c r="D419" s="214">
        <v>1</v>
      </c>
      <c r="E419" s="216"/>
      <c r="F419" s="216"/>
      <c r="G419" s="216"/>
      <c r="H419" s="216"/>
    </row>
    <row r="420" spans="1:9" ht="109.2">
      <c r="A420" s="212"/>
      <c r="B420" s="203" t="s">
        <v>2046</v>
      </c>
      <c r="C420" s="212"/>
      <c r="D420" s="214"/>
      <c r="E420" s="216"/>
      <c r="F420" s="216"/>
      <c r="G420" s="216"/>
      <c r="H420" s="216"/>
    </row>
    <row r="421" spans="1:9">
      <c r="A421" s="212" t="s">
        <v>2243</v>
      </c>
      <c r="B421" s="203" t="s">
        <v>68</v>
      </c>
      <c r="C421" s="212" t="s">
        <v>16</v>
      </c>
      <c r="D421" s="214">
        <v>1</v>
      </c>
      <c r="E421" s="216"/>
      <c r="F421" s="216"/>
      <c r="G421" s="216"/>
      <c r="H421" s="216"/>
    </row>
    <row r="422" spans="1:9" ht="140.4">
      <c r="A422" s="212"/>
      <c r="B422" s="202" t="s">
        <v>2087</v>
      </c>
      <c r="C422" s="212"/>
      <c r="D422" s="214"/>
      <c r="E422" s="216"/>
      <c r="F422" s="216"/>
      <c r="G422" s="216"/>
      <c r="H422" s="216"/>
    </row>
    <row r="423" spans="1:9">
      <c r="A423" s="212" t="s">
        <v>2244</v>
      </c>
      <c r="B423" s="217" t="s">
        <v>1999</v>
      </c>
      <c r="C423" s="212" t="s">
        <v>16</v>
      </c>
      <c r="D423" s="214">
        <v>1</v>
      </c>
      <c r="E423" s="216"/>
      <c r="F423" s="216"/>
      <c r="G423" s="216"/>
      <c r="H423" s="216"/>
    </row>
    <row r="424" spans="1:9" ht="46.8">
      <c r="A424" s="212"/>
      <c r="B424" s="218" t="s">
        <v>2000</v>
      </c>
      <c r="C424" s="212"/>
      <c r="D424" s="214"/>
      <c r="E424" s="216"/>
      <c r="F424" s="216"/>
      <c r="G424" s="216"/>
      <c r="H424" s="216"/>
    </row>
    <row r="425" spans="1:9">
      <c r="A425" s="212" t="s">
        <v>2245</v>
      </c>
      <c r="B425" s="217" t="s">
        <v>2001</v>
      </c>
      <c r="C425" s="212" t="s">
        <v>16</v>
      </c>
      <c r="D425" s="214">
        <v>1</v>
      </c>
      <c r="E425" s="216"/>
      <c r="F425" s="216"/>
      <c r="G425" s="216"/>
      <c r="H425" s="216"/>
    </row>
    <row r="426" spans="1:9" ht="62.4">
      <c r="A426" s="212"/>
      <c r="B426" s="218" t="s">
        <v>2002</v>
      </c>
      <c r="C426" s="212"/>
      <c r="D426" s="214"/>
      <c r="E426" s="216"/>
      <c r="F426" s="216"/>
      <c r="G426" s="216"/>
      <c r="H426" s="216"/>
    </row>
    <row r="427" spans="1:9">
      <c r="A427" s="212" t="s">
        <v>2246</v>
      </c>
      <c r="B427" s="213" t="s">
        <v>1481</v>
      </c>
      <c r="C427" s="212" t="s">
        <v>1184</v>
      </c>
      <c r="D427" s="214">
        <v>1</v>
      </c>
      <c r="E427" s="216"/>
      <c r="F427" s="216"/>
      <c r="G427" s="216"/>
      <c r="H427" s="216"/>
    </row>
    <row r="428" spans="1:9">
      <c r="A428" s="211">
        <v>4</v>
      </c>
      <c r="B428" s="210" t="s">
        <v>83</v>
      </c>
      <c r="C428" s="211" t="s">
        <v>13</v>
      </c>
      <c r="D428" s="193">
        <v>1</v>
      </c>
      <c r="E428" s="195"/>
      <c r="F428" s="195"/>
      <c r="G428" s="195"/>
      <c r="H428" s="195"/>
    </row>
    <row r="429" spans="1:9">
      <c r="A429" s="198" t="s">
        <v>84</v>
      </c>
      <c r="B429" s="226" t="s">
        <v>87</v>
      </c>
      <c r="C429" s="198" t="s">
        <v>16</v>
      </c>
      <c r="D429" s="59">
        <v>2</v>
      </c>
      <c r="E429" s="200" t="s">
        <v>86</v>
      </c>
      <c r="F429" s="200">
        <v>11</v>
      </c>
      <c r="G429" s="200">
        <v>2</v>
      </c>
      <c r="H429" s="200"/>
    </row>
    <row r="430" spans="1:9" ht="109.2">
      <c r="A430" s="198"/>
      <c r="B430" s="202" t="s">
        <v>2049</v>
      </c>
      <c r="C430" s="198"/>
      <c r="D430" s="59"/>
      <c r="E430" s="200"/>
      <c r="F430" s="200"/>
      <c r="G430" s="200"/>
      <c r="H430" s="200"/>
    </row>
    <row r="431" spans="1:9">
      <c r="A431" s="198" t="s">
        <v>86</v>
      </c>
      <c r="B431" s="226" t="s">
        <v>89</v>
      </c>
      <c r="C431" s="198" t="s">
        <v>16</v>
      </c>
      <c r="D431" s="59">
        <v>2</v>
      </c>
      <c r="E431" s="200" t="s">
        <v>88</v>
      </c>
      <c r="F431" s="200">
        <v>11</v>
      </c>
      <c r="G431" s="200">
        <v>2</v>
      </c>
      <c r="H431" s="200"/>
    </row>
    <row r="432" spans="1:9" ht="122.4" customHeight="1">
      <c r="A432" s="198"/>
      <c r="B432" s="202" t="s">
        <v>90</v>
      </c>
      <c r="C432" s="198"/>
      <c r="D432" s="59"/>
      <c r="E432" s="200"/>
      <c r="F432" s="200"/>
      <c r="G432" s="200"/>
      <c r="H432" s="200"/>
    </row>
    <row r="433" spans="1:8">
      <c r="A433" s="198" t="s">
        <v>88</v>
      </c>
      <c r="B433" s="226" t="s">
        <v>92</v>
      </c>
      <c r="C433" s="198" t="s">
        <v>16</v>
      </c>
      <c r="D433" s="59">
        <v>2</v>
      </c>
      <c r="E433" s="200" t="s">
        <v>91</v>
      </c>
      <c r="F433" s="200">
        <v>11</v>
      </c>
      <c r="G433" s="200">
        <v>2</v>
      </c>
      <c r="H433" s="200"/>
    </row>
    <row r="434" spans="1:8" ht="124.8">
      <c r="A434" s="198"/>
      <c r="B434" s="202" t="s">
        <v>93</v>
      </c>
      <c r="C434" s="198"/>
      <c r="D434" s="59"/>
      <c r="E434" s="200"/>
      <c r="F434" s="200"/>
      <c r="G434" s="200"/>
      <c r="H434" s="200"/>
    </row>
    <row r="435" spans="1:8">
      <c r="A435" s="198" t="s">
        <v>91</v>
      </c>
      <c r="B435" s="226" t="s">
        <v>95</v>
      </c>
      <c r="C435" s="198" t="s">
        <v>16</v>
      </c>
      <c r="D435" s="59">
        <v>1</v>
      </c>
      <c r="E435" s="200" t="s">
        <v>94</v>
      </c>
      <c r="F435" s="200">
        <v>11</v>
      </c>
      <c r="G435" s="200">
        <v>2</v>
      </c>
      <c r="H435" s="200"/>
    </row>
    <row r="436" spans="1:8" ht="109.2">
      <c r="A436" s="198"/>
      <c r="B436" s="202" t="s">
        <v>96</v>
      </c>
      <c r="C436" s="198"/>
      <c r="D436" s="59"/>
      <c r="E436" s="200"/>
      <c r="F436" s="200"/>
      <c r="G436" s="200"/>
      <c r="H436" s="200"/>
    </row>
    <row r="437" spans="1:8">
      <c r="A437" s="198" t="s">
        <v>94</v>
      </c>
      <c r="B437" s="226" t="s">
        <v>98</v>
      </c>
      <c r="C437" s="198" t="s">
        <v>16</v>
      </c>
      <c r="D437" s="59">
        <v>2</v>
      </c>
      <c r="E437" s="200" t="s">
        <v>97</v>
      </c>
      <c r="F437" s="200">
        <v>11</v>
      </c>
      <c r="G437" s="200">
        <v>2</v>
      </c>
      <c r="H437" s="200"/>
    </row>
    <row r="438" spans="1:8" ht="93.6">
      <c r="A438" s="198"/>
      <c r="B438" s="202" t="s">
        <v>99</v>
      </c>
      <c r="C438" s="198"/>
      <c r="D438" s="59"/>
      <c r="E438" s="200"/>
      <c r="F438" s="200"/>
      <c r="G438" s="200"/>
      <c r="H438" s="200"/>
    </row>
    <row r="439" spans="1:8">
      <c r="A439" s="198" t="s">
        <v>97</v>
      </c>
      <c r="B439" s="226" t="s">
        <v>101</v>
      </c>
      <c r="C439" s="198" t="s">
        <v>16</v>
      </c>
      <c r="D439" s="59">
        <v>2</v>
      </c>
      <c r="E439" s="200" t="s">
        <v>100</v>
      </c>
      <c r="F439" s="200">
        <v>11</v>
      </c>
      <c r="G439" s="200">
        <v>2</v>
      </c>
      <c r="H439" s="200"/>
    </row>
    <row r="440" spans="1:8" ht="78">
      <c r="A440" s="198"/>
      <c r="B440" s="202" t="s">
        <v>102</v>
      </c>
      <c r="C440" s="198"/>
      <c r="D440" s="59"/>
      <c r="E440" s="200"/>
      <c r="F440" s="200"/>
      <c r="G440" s="200"/>
      <c r="H440" s="200"/>
    </row>
    <row r="441" spans="1:8">
      <c r="A441" s="198" t="s">
        <v>100</v>
      </c>
      <c r="B441" s="226" t="s">
        <v>104</v>
      </c>
      <c r="C441" s="198" t="s">
        <v>16</v>
      </c>
      <c r="D441" s="59">
        <v>2</v>
      </c>
      <c r="E441" s="200" t="s">
        <v>103</v>
      </c>
      <c r="F441" s="200">
        <v>11</v>
      </c>
      <c r="G441" s="200">
        <v>2</v>
      </c>
      <c r="H441" s="200"/>
    </row>
    <row r="442" spans="1:8" ht="93.6">
      <c r="A442" s="198"/>
      <c r="B442" s="202" t="s">
        <v>105</v>
      </c>
      <c r="C442" s="198"/>
      <c r="D442" s="59"/>
      <c r="E442" s="200"/>
      <c r="F442" s="200"/>
      <c r="G442" s="200"/>
      <c r="H442" s="200"/>
    </row>
    <row r="443" spans="1:8">
      <c r="A443" s="198" t="s">
        <v>103</v>
      </c>
      <c r="B443" s="226" t="s">
        <v>107</v>
      </c>
      <c r="C443" s="198" t="s">
        <v>23</v>
      </c>
      <c r="D443" s="59">
        <v>1</v>
      </c>
      <c r="E443" s="200" t="s">
        <v>106</v>
      </c>
      <c r="F443" s="200">
        <v>11</v>
      </c>
      <c r="G443" s="200">
        <v>1</v>
      </c>
      <c r="H443" s="200"/>
    </row>
    <row r="444" spans="1:8" ht="156">
      <c r="A444" s="198"/>
      <c r="B444" s="202" t="s">
        <v>108</v>
      </c>
      <c r="C444" s="198"/>
      <c r="D444" s="59"/>
      <c r="E444" s="200"/>
      <c r="F444" s="200"/>
      <c r="G444" s="200"/>
      <c r="H444" s="200"/>
    </row>
    <row r="445" spans="1:8">
      <c r="A445" s="251" t="s">
        <v>106</v>
      </c>
      <c r="B445" s="197" t="s">
        <v>1325</v>
      </c>
      <c r="C445" s="198" t="s">
        <v>23</v>
      </c>
      <c r="D445" s="59"/>
      <c r="E445" s="200" t="s">
        <v>109</v>
      </c>
      <c r="F445" s="200">
        <v>11</v>
      </c>
      <c r="G445" s="200">
        <v>1</v>
      </c>
      <c r="H445" s="200"/>
    </row>
    <row r="446" spans="1:8">
      <c r="A446" s="252" t="s">
        <v>1354</v>
      </c>
      <c r="B446" s="213" t="s">
        <v>110</v>
      </c>
      <c r="C446" s="212" t="s">
        <v>16</v>
      </c>
      <c r="D446" s="214">
        <v>1</v>
      </c>
      <c r="E446" s="216"/>
      <c r="F446" s="216"/>
      <c r="G446" s="216"/>
      <c r="H446" s="216"/>
    </row>
    <row r="447" spans="1:8" ht="78">
      <c r="A447" s="212"/>
      <c r="B447" s="202" t="s">
        <v>2088</v>
      </c>
      <c r="C447" s="212"/>
      <c r="D447" s="214"/>
      <c r="E447" s="216"/>
      <c r="F447" s="216"/>
      <c r="G447" s="216"/>
      <c r="H447" s="216"/>
    </row>
    <row r="448" spans="1:8">
      <c r="A448" s="212" t="s">
        <v>1355</v>
      </c>
      <c r="B448" s="213" t="s">
        <v>1330</v>
      </c>
      <c r="C448" s="212" t="s">
        <v>16</v>
      </c>
      <c r="D448" s="214">
        <v>1</v>
      </c>
      <c r="E448" s="216"/>
      <c r="F448" s="216"/>
      <c r="G448" s="216"/>
      <c r="H448" s="216"/>
    </row>
    <row r="449" spans="1:8">
      <c r="A449" s="212"/>
      <c r="B449" s="202" t="s">
        <v>116</v>
      </c>
      <c r="C449" s="212"/>
      <c r="D449" s="212"/>
      <c r="E449" s="219"/>
      <c r="F449" s="219"/>
      <c r="G449" s="219"/>
      <c r="H449" s="219"/>
    </row>
    <row r="450" spans="1:8">
      <c r="A450" s="227" t="s">
        <v>109</v>
      </c>
      <c r="B450" s="248" t="s">
        <v>1326</v>
      </c>
      <c r="C450" s="198" t="s">
        <v>23</v>
      </c>
      <c r="D450" s="59"/>
      <c r="E450" s="200" t="s">
        <v>112</v>
      </c>
      <c r="F450" s="200">
        <v>12</v>
      </c>
      <c r="G450" s="200">
        <v>1</v>
      </c>
      <c r="H450" s="200" t="s">
        <v>2280</v>
      </c>
    </row>
    <row r="451" spans="1:8">
      <c r="A451" s="228" t="s">
        <v>1323</v>
      </c>
      <c r="B451" s="213" t="s">
        <v>1326</v>
      </c>
      <c r="C451" s="212" t="s">
        <v>16</v>
      </c>
      <c r="D451" s="214">
        <v>1</v>
      </c>
      <c r="E451" s="216"/>
      <c r="F451" s="216"/>
      <c r="G451" s="216"/>
      <c r="H451" s="216"/>
    </row>
    <row r="452" spans="1:8" ht="31.2">
      <c r="A452" s="212"/>
      <c r="B452" s="202" t="s">
        <v>114</v>
      </c>
      <c r="C452" s="212"/>
      <c r="D452" s="214"/>
      <c r="E452" s="216"/>
      <c r="F452" s="216"/>
      <c r="G452" s="216"/>
      <c r="H452" s="216"/>
    </row>
    <row r="453" spans="1:8">
      <c r="A453" s="212" t="s">
        <v>1324</v>
      </c>
      <c r="B453" s="213" t="s">
        <v>1356</v>
      </c>
      <c r="C453" s="212" t="s">
        <v>16</v>
      </c>
      <c r="D453" s="214">
        <v>1</v>
      </c>
      <c r="E453" s="216"/>
      <c r="F453" s="216"/>
      <c r="G453" s="216"/>
      <c r="H453" s="216"/>
    </row>
    <row r="454" spans="1:8">
      <c r="A454" s="212"/>
      <c r="B454" s="202" t="s">
        <v>116</v>
      </c>
      <c r="C454" s="212"/>
      <c r="D454" s="212"/>
      <c r="E454" s="219"/>
      <c r="F454" s="219"/>
      <c r="G454" s="219"/>
      <c r="H454" s="219"/>
    </row>
    <row r="455" spans="1:8">
      <c r="A455" s="198" t="s">
        <v>112</v>
      </c>
      <c r="B455" s="197" t="s">
        <v>118</v>
      </c>
      <c r="C455" s="198" t="s">
        <v>23</v>
      </c>
      <c r="D455" s="59">
        <v>1</v>
      </c>
      <c r="E455" s="200" t="s">
        <v>117</v>
      </c>
      <c r="F455" s="200">
        <v>12</v>
      </c>
      <c r="G455" s="200">
        <v>1</v>
      </c>
      <c r="H455" s="200"/>
    </row>
    <row r="456" spans="1:8" ht="78">
      <c r="A456" s="198"/>
      <c r="B456" s="202" t="s">
        <v>119</v>
      </c>
      <c r="C456" s="198"/>
      <c r="D456" s="59"/>
      <c r="E456" s="200"/>
      <c r="F456" s="200"/>
      <c r="G456" s="200"/>
      <c r="H456" s="200"/>
    </row>
    <row r="457" spans="1:8">
      <c r="A457" s="198" t="s">
        <v>117</v>
      </c>
      <c r="B457" s="197" t="s">
        <v>1291</v>
      </c>
      <c r="C457" s="99" t="s">
        <v>23</v>
      </c>
      <c r="D457" s="59"/>
      <c r="E457" s="200" t="s">
        <v>2295</v>
      </c>
      <c r="F457" s="200">
        <v>12</v>
      </c>
      <c r="G457" s="200">
        <v>4</v>
      </c>
      <c r="H457" s="200"/>
    </row>
    <row r="458" spans="1:8">
      <c r="A458" s="212" t="s">
        <v>1292</v>
      </c>
      <c r="B458" s="213" t="s">
        <v>120</v>
      </c>
      <c r="C458" s="212" t="s">
        <v>16</v>
      </c>
      <c r="D458" s="214">
        <v>4</v>
      </c>
      <c r="E458" s="216"/>
      <c r="F458" s="216"/>
      <c r="G458" s="216"/>
      <c r="H458" s="216"/>
    </row>
    <row r="459" spans="1:8" ht="171.6">
      <c r="A459" s="212"/>
      <c r="B459" s="202" t="s">
        <v>2050</v>
      </c>
      <c r="C459" s="212"/>
      <c r="D459" s="214"/>
      <c r="E459" s="216"/>
      <c r="F459" s="216"/>
      <c r="G459" s="216"/>
      <c r="H459" s="216"/>
    </row>
    <row r="460" spans="1:8">
      <c r="A460" s="212" t="s">
        <v>1331</v>
      </c>
      <c r="B460" s="213" t="s">
        <v>121</v>
      </c>
      <c r="C460" s="212" t="s">
        <v>16</v>
      </c>
      <c r="D460" s="214">
        <v>4</v>
      </c>
      <c r="E460" s="216"/>
      <c r="F460" s="216"/>
      <c r="G460" s="216"/>
      <c r="H460" s="216"/>
    </row>
    <row r="461" spans="1:8" ht="31.2">
      <c r="A461" s="212"/>
      <c r="B461" s="202" t="s">
        <v>2051</v>
      </c>
      <c r="C461" s="212"/>
      <c r="D461" s="212"/>
      <c r="E461" s="219"/>
      <c r="F461" s="219"/>
      <c r="G461" s="219"/>
      <c r="H461" s="219"/>
    </row>
    <row r="462" spans="1:8">
      <c r="A462" s="211">
        <v>5</v>
      </c>
      <c r="B462" s="210" t="s">
        <v>123</v>
      </c>
      <c r="C462" s="211" t="s">
        <v>74</v>
      </c>
      <c r="D462" s="193">
        <v>1</v>
      </c>
      <c r="E462" s="195"/>
      <c r="F462" s="195"/>
      <c r="G462" s="195"/>
      <c r="H462" s="195"/>
    </row>
    <row r="463" spans="1:8">
      <c r="A463" s="198" t="s">
        <v>124</v>
      </c>
      <c r="B463" s="197" t="s">
        <v>125</v>
      </c>
      <c r="C463" s="198" t="s">
        <v>16</v>
      </c>
      <c r="D463" s="59">
        <v>2</v>
      </c>
      <c r="E463" s="200" t="s">
        <v>124</v>
      </c>
      <c r="F463" s="200">
        <v>12</v>
      </c>
      <c r="G463" s="200">
        <v>2</v>
      </c>
      <c r="H463" s="200"/>
    </row>
    <row r="464" spans="1:8" ht="280.8">
      <c r="A464" s="198"/>
      <c r="B464" s="202" t="s">
        <v>126</v>
      </c>
      <c r="C464" s="198"/>
      <c r="D464" s="59"/>
      <c r="E464" s="200"/>
      <c r="F464" s="200"/>
      <c r="G464" s="200"/>
      <c r="H464" s="200"/>
    </row>
    <row r="465" spans="1:8">
      <c r="A465" s="198" t="s">
        <v>127</v>
      </c>
      <c r="B465" s="197" t="s">
        <v>131</v>
      </c>
      <c r="C465" s="198" t="s">
        <v>16</v>
      </c>
      <c r="D465" s="59">
        <v>2</v>
      </c>
      <c r="E465" s="200" t="s">
        <v>130</v>
      </c>
      <c r="F465" s="200">
        <v>12</v>
      </c>
      <c r="G465" s="200">
        <v>2</v>
      </c>
      <c r="H465" s="200"/>
    </row>
    <row r="466" spans="1:8" ht="124.8">
      <c r="A466" s="198"/>
      <c r="B466" s="202" t="s">
        <v>2052</v>
      </c>
      <c r="C466" s="198"/>
      <c r="D466" s="59"/>
      <c r="E466" s="200"/>
      <c r="F466" s="200"/>
      <c r="G466" s="200"/>
      <c r="H466" s="200"/>
    </row>
    <row r="467" spans="1:8">
      <c r="A467" s="198" t="s">
        <v>130</v>
      </c>
      <c r="B467" s="197" t="s">
        <v>133</v>
      </c>
      <c r="C467" s="198" t="s">
        <v>16</v>
      </c>
      <c r="D467" s="59">
        <v>4</v>
      </c>
      <c r="E467" s="200" t="s">
        <v>132</v>
      </c>
      <c r="F467" s="200">
        <v>12</v>
      </c>
      <c r="G467" s="200">
        <v>4</v>
      </c>
      <c r="H467" s="200"/>
    </row>
    <row r="468" spans="1:8" ht="171.6">
      <c r="A468" s="198"/>
      <c r="B468" s="202" t="s">
        <v>2050</v>
      </c>
      <c r="C468" s="198"/>
      <c r="D468" s="59"/>
      <c r="E468" s="200"/>
      <c r="F468" s="200"/>
      <c r="G468" s="200"/>
      <c r="H468" s="200"/>
    </row>
    <row r="469" spans="1:8">
      <c r="A469" s="211">
        <v>6</v>
      </c>
      <c r="B469" s="210" t="s">
        <v>137</v>
      </c>
      <c r="C469" s="211" t="s">
        <v>138</v>
      </c>
      <c r="D469" s="193">
        <v>1</v>
      </c>
      <c r="E469" s="195"/>
      <c r="F469" s="195"/>
      <c r="G469" s="195"/>
      <c r="H469" s="195"/>
    </row>
    <row r="470" spans="1:8" ht="46.8">
      <c r="A470" s="198" t="s">
        <v>139</v>
      </c>
      <c r="B470" s="197" t="s">
        <v>1282</v>
      </c>
      <c r="C470" s="198" t="s">
        <v>23</v>
      </c>
      <c r="D470" s="59"/>
      <c r="E470" s="200" t="s">
        <v>139</v>
      </c>
      <c r="F470" s="200">
        <v>12</v>
      </c>
      <c r="G470" s="200">
        <v>1</v>
      </c>
      <c r="H470" s="200"/>
    </row>
    <row r="471" spans="1:8">
      <c r="A471" s="212" t="s">
        <v>140</v>
      </c>
      <c r="B471" s="213" t="s">
        <v>339</v>
      </c>
      <c r="C471" s="212" t="s">
        <v>16</v>
      </c>
      <c r="D471" s="214">
        <v>1</v>
      </c>
      <c r="E471" s="216"/>
      <c r="F471" s="216"/>
      <c r="G471" s="216"/>
      <c r="H471" s="216"/>
    </row>
    <row r="472" spans="1:8" ht="156">
      <c r="A472" s="212"/>
      <c r="B472" s="202" t="s">
        <v>340</v>
      </c>
      <c r="C472" s="212"/>
      <c r="D472" s="214"/>
      <c r="E472" s="216"/>
      <c r="F472" s="216"/>
      <c r="G472" s="216"/>
      <c r="H472" s="216"/>
    </row>
    <row r="473" spans="1:8">
      <c r="A473" s="212" t="s">
        <v>142</v>
      </c>
      <c r="B473" s="213" t="s">
        <v>68</v>
      </c>
      <c r="C473" s="212" t="s">
        <v>16</v>
      </c>
      <c r="D473" s="214">
        <v>1</v>
      </c>
      <c r="E473" s="216"/>
      <c r="F473" s="216"/>
      <c r="G473" s="216"/>
      <c r="H473" s="216"/>
    </row>
    <row r="474" spans="1:8" ht="62.4">
      <c r="A474" s="212"/>
      <c r="B474" s="202" t="s">
        <v>2053</v>
      </c>
      <c r="C474" s="212"/>
      <c r="D474" s="214"/>
      <c r="E474" s="216"/>
      <c r="F474" s="216"/>
      <c r="G474" s="216"/>
      <c r="H474" s="216"/>
    </row>
    <row r="475" spans="1:8">
      <c r="A475" s="212" t="s">
        <v>143</v>
      </c>
      <c r="B475" s="213" t="s">
        <v>144</v>
      </c>
      <c r="C475" s="212" t="s">
        <v>70</v>
      </c>
      <c r="D475" s="214">
        <v>1</v>
      </c>
      <c r="E475" s="216"/>
      <c r="F475" s="216"/>
      <c r="G475" s="216"/>
      <c r="H475" s="216"/>
    </row>
    <row r="476" spans="1:8" ht="111.6" customHeight="1">
      <c r="A476" s="212"/>
      <c r="B476" s="202" t="s">
        <v>2054</v>
      </c>
      <c r="C476" s="212"/>
      <c r="D476" s="214"/>
      <c r="E476" s="216"/>
      <c r="F476" s="216"/>
      <c r="G476" s="216"/>
      <c r="H476" s="216"/>
    </row>
    <row r="477" spans="1:8">
      <c r="A477" s="212" t="s">
        <v>145</v>
      </c>
      <c r="B477" s="213" t="s">
        <v>146</v>
      </c>
      <c r="C477" s="212" t="s">
        <v>70</v>
      </c>
      <c r="D477" s="214">
        <v>1</v>
      </c>
      <c r="E477" s="216"/>
      <c r="F477" s="216"/>
      <c r="G477" s="216"/>
      <c r="H477" s="216"/>
    </row>
    <row r="478" spans="1:8" ht="46.8">
      <c r="A478" s="212"/>
      <c r="B478" s="202" t="s">
        <v>2055</v>
      </c>
      <c r="C478" s="212"/>
      <c r="D478" s="214"/>
      <c r="E478" s="216"/>
      <c r="F478" s="216"/>
      <c r="G478" s="216"/>
      <c r="H478" s="216"/>
    </row>
    <row r="479" spans="1:8">
      <c r="A479" s="212" t="s">
        <v>148</v>
      </c>
      <c r="B479" s="213" t="s">
        <v>149</v>
      </c>
      <c r="C479" s="212" t="s">
        <v>16</v>
      </c>
      <c r="D479" s="214">
        <v>1</v>
      </c>
      <c r="E479" s="216"/>
      <c r="F479" s="216"/>
      <c r="G479" s="216"/>
      <c r="H479" s="216"/>
    </row>
    <row r="480" spans="1:8" ht="46.8">
      <c r="A480" s="212"/>
      <c r="B480" s="203" t="s">
        <v>2056</v>
      </c>
      <c r="C480" s="212"/>
      <c r="D480" s="214"/>
      <c r="E480" s="216"/>
      <c r="F480" s="216"/>
      <c r="G480" s="216"/>
      <c r="H480" s="216"/>
    </row>
    <row r="481" spans="1:8">
      <c r="A481" s="212" t="s">
        <v>1186</v>
      </c>
      <c r="B481" s="213" t="s">
        <v>1999</v>
      </c>
      <c r="C481" s="212" t="s">
        <v>16</v>
      </c>
      <c r="D481" s="214">
        <v>1</v>
      </c>
      <c r="E481" s="216"/>
      <c r="F481" s="216"/>
      <c r="G481" s="216"/>
      <c r="H481" s="216"/>
    </row>
    <row r="482" spans="1:8" ht="46.8">
      <c r="A482" s="212"/>
      <c r="B482" s="233" t="s">
        <v>2000</v>
      </c>
      <c r="C482" s="212"/>
      <c r="D482" s="214"/>
      <c r="E482" s="216"/>
      <c r="F482" s="216"/>
      <c r="G482" s="216"/>
      <c r="H482" s="216"/>
    </row>
    <row r="483" spans="1:8">
      <c r="A483" s="212" t="s">
        <v>1187</v>
      </c>
      <c r="B483" s="213" t="s">
        <v>2001</v>
      </c>
      <c r="C483" s="212" t="s">
        <v>16</v>
      </c>
      <c r="D483" s="214">
        <v>1</v>
      </c>
      <c r="E483" s="216"/>
      <c r="F483" s="216"/>
      <c r="G483" s="216"/>
      <c r="H483" s="216"/>
    </row>
    <row r="484" spans="1:8" ht="62.4">
      <c r="A484" s="212"/>
      <c r="B484" s="233" t="s">
        <v>2002</v>
      </c>
      <c r="C484" s="212"/>
      <c r="D484" s="214"/>
      <c r="E484" s="216"/>
      <c r="F484" s="216"/>
      <c r="G484" s="216"/>
      <c r="H484" s="216"/>
    </row>
    <row r="485" spans="1:8">
      <c r="A485" s="212" t="s">
        <v>2014</v>
      </c>
      <c r="B485" s="213" t="s">
        <v>1481</v>
      </c>
      <c r="C485" s="212" t="s">
        <v>1184</v>
      </c>
      <c r="D485" s="214">
        <v>1</v>
      </c>
      <c r="E485" s="216"/>
      <c r="F485" s="216"/>
      <c r="G485" s="216"/>
      <c r="H485" s="216"/>
    </row>
    <row r="486" spans="1:8" ht="46.8">
      <c r="A486" s="198" t="s">
        <v>341</v>
      </c>
      <c r="B486" s="197" t="s">
        <v>1289</v>
      </c>
      <c r="C486" s="198" t="s">
        <v>23</v>
      </c>
      <c r="D486" s="59">
        <v>1</v>
      </c>
      <c r="E486" s="200" t="s">
        <v>341</v>
      </c>
      <c r="F486" s="200">
        <v>12</v>
      </c>
      <c r="G486" s="200">
        <v>2</v>
      </c>
      <c r="H486" s="200"/>
    </row>
    <row r="487" spans="1:8" ht="31.2">
      <c r="A487" s="212" t="s">
        <v>150</v>
      </c>
      <c r="B487" s="213" t="s">
        <v>342</v>
      </c>
      <c r="C487" s="212" t="s">
        <v>16</v>
      </c>
      <c r="D487" s="214">
        <v>1</v>
      </c>
      <c r="E487" s="216"/>
      <c r="F487" s="216"/>
      <c r="G487" s="216"/>
      <c r="H487" s="216"/>
    </row>
    <row r="488" spans="1:8" ht="156">
      <c r="A488" s="212"/>
      <c r="B488" s="202" t="s">
        <v>340</v>
      </c>
      <c r="C488" s="212"/>
      <c r="D488" s="214"/>
      <c r="E488" s="216"/>
      <c r="F488" s="216"/>
      <c r="G488" s="216"/>
      <c r="H488" s="216"/>
    </row>
    <row r="489" spans="1:8">
      <c r="A489" s="212" t="s">
        <v>152</v>
      </c>
      <c r="B489" s="213" t="s">
        <v>343</v>
      </c>
      <c r="C489" s="212" t="s">
        <v>371</v>
      </c>
      <c r="D489" s="214">
        <v>1</v>
      </c>
      <c r="E489" s="216"/>
      <c r="F489" s="216"/>
      <c r="G489" s="216"/>
      <c r="H489" s="216"/>
    </row>
    <row r="490" spans="1:8" ht="46.8">
      <c r="A490" s="212"/>
      <c r="B490" s="202" t="s">
        <v>2055</v>
      </c>
      <c r="C490" s="212"/>
      <c r="D490" s="214"/>
      <c r="E490" s="216"/>
      <c r="F490" s="216"/>
      <c r="G490" s="216"/>
      <c r="H490" s="216"/>
    </row>
    <row r="491" spans="1:8">
      <c r="A491" s="212" t="s">
        <v>153</v>
      </c>
      <c r="B491" s="213" t="s">
        <v>68</v>
      </c>
      <c r="C491" s="212" t="s">
        <v>16</v>
      </c>
      <c r="D491" s="214">
        <v>1</v>
      </c>
      <c r="E491" s="216"/>
      <c r="F491" s="216"/>
      <c r="G491" s="216"/>
      <c r="H491" s="216"/>
    </row>
    <row r="492" spans="1:8" ht="62.4">
      <c r="A492" s="212"/>
      <c r="B492" s="202" t="s">
        <v>2053</v>
      </c>
      <c r="C492" s="212"/>
      <c r="D492" s="214"/>
      <c r="E492" s="216"/>
      <c r="F492" s="216"/>
      <c r="G492" s="216"/>
      <c r="H492" s="216"/>
    </row>
    <row r="493" spans="1:8">
      <c r="A493" s="212" t="s">
        <v>154</v>
      </c>
      <c r="B493" s="213" t="s">
        <v>149</v>
      </c>
      <c r="C493" s="212" t="s">
        <v>16</v>
      </c>
      <c r="D493" s="214">
        <v>2</v>
      </c>
      <c r="E493" s="216"/>
      <c r="F493" s="216"/>
      <c r="G493" s="216"/>
      <c r="H493" s="216"/>
    </row>
    <row r="494" spans="1:8" ht="46.8">
      <c r="A494" s="212"/>
      <c r="B494" s="203" t="s">
        <v>2056</v>
      </c>
      <c r="C494" s="212"/>
      <c r="D494" s="214"/>
      <c r="E494" s="216"/>
      <c r="F494" s="216"/>
      <c r="G494" s="216"/>
      <c r="H494" s="216"/>
    </row>
    <row r="495" spans="1:8">
      <c r="A495" s="212" t="s">
        <v>1188</v>
      </c>
      <c r="B495" s="213" t="s">
        <v>1181</v>
      </c>
      <c r="C495" s="212" t="s">
        <v>23</v>
      </c>
      <c r="D495" s="214"/>
      <c r="E495" s="216"/>
      <c r="F495" s="216"/>
      <c r="G495" s="216"/>
      <c r="H495" s="216"/>
    </row>
    <row r="496" spans="1:8" ht="62.4">
      <c r="A496" s="212" t="s">
        <v>1189</v>
      </c>
      <c r="B496" s="213" t="s">
        <v>163</v>
      </c>
      <c r="C496" s="212" t="s">
        <v>16</v>
      </c>
      <c r="D496" s="214">
        <v>2</v>
      </c>
      <c r="E496" s="216"/>
      <c r="F496" s="216"/>
      <c r="G496" s="216"/>
      <c r="H496" s="216"/>
    </row>
    <row r="497" spans="1:8" ht="78">
      <c r="A497" s="252" t="s">
        <v>1190</v>
      </c>
      <c r="B497" s="213" t="s">
        <v>164</v>
      </c>
      <c r="C497" s="212" t="s">
        <v>16</v>
      </c>
      <c r="D497" s="214">
        <v>2</v>
      </c>
      <c r="E497" s="216"/>
      <c r="F497" s="216"/>
      <c r="G497" s="216"/>
      <c r="H497" s="216"/>
    </row>
    <row r="498" spans="1:8">
      <c r="A498" s="251" t="s">
        <v>155</v>
      </c>
      <c r="B498" s="197" t="s">
        <v>165</v>
      </c>
      <c r="C498" s="198" t="s">
        <v>23</v>
      </c>
      <c r="D498" s="59">
        <v>1</v>
      </c>
      <c r="E498" s="200" t="s">
        <v>155</v>
      </c>
      <c r="F498" s="200">
        <v>12</v>
      </c>
      <c r="G498" s="200">
        <v>1</v>
      </c>
      <c r="H498" s="200"/>
    </row>
    <row r="499" spans="1:8" ht="140.4">
      <c r="A499" s="198"/>
      <c r="B499" s="202" t="s">
        <v>166</v>
      </c>
      <c r="C499" s="198"/>
      <c r="D499" s="59"/>
      <c r="E499" s="200"/>
      <c r="F499" s="200"/>
      <c r="G499" s="200"/>
      <c r="H499" s="200"/>
    </row>
    <row r="500" spans="1:8">
      <c r="A500" s="211">
        <v>7</v>
      </c>
      <c r="B500" s="210" t="s">
        <v>167</v>
      </c>
      <c r="C500" s="211" t="s">
        <v>13</v>
      </c>
      <c r="D500" s="193">
        <v>1</v>
      </c>
      <c r="E500" s="195"/>
      <c r="F500" s="195"/>
      <c r="G500" s="195"/>
      <c r="H500" s="195"/>
    </row>
    <row r="501" spans="1:8">
      <c r="A501" s="198" t="s">
        <v>168</v>
      </c>
      <c r="B501" s="226" t="s">
        <v>169</v>
      </c>
      <c r="C501" s="198" t="s">
        <v>23</v>
      </c>
      <c r="D501" s="59">
        <v>1</v>
      </c>
      <c r="E501" s="200" t="s">
        <v>168</v>
      </c>
      <c r="F501" s="200">
        <v>12</v>
      </c>
      <c r="G501" s="200">
        <v>1</v>
      </c>
      <c r="H501" s="200"/>
    </row>
    <row r="502" spans="1:8" ht="140.4">
      <c r="A502" s="198"/>
      <c r="B502" s="202" t="s">
        <v>170</v>
      </c>
      <c r="C502" s="198"/>
      <c r="D502" s="59"/>
      <c r="E502" s="200"/>
      <c r="F502" s="200"/>
      <c r="G502" s="200"/>
      <c r="H502" s="200"/>
    </row>
    <row r="503" spans="1:8" ht="31.2">
      <c r="A503" s="198" t="s">
        <v>171</v>
      </c>
      <c r="B503" s="226" t="s">
        <v>373</v>
      </c>
      <c r="C503" s="198" t="s">
        <v>23</v>
      </c>
      <c r="D503" s="59">
        <v>3</v>
      </c>
      <c r="E503" s="200" t="s">
        <v>171</v>
      </c>
      <c r="F503" s="200">
        <v>12</v>
      </c>
      <c r="G503" s="200">
        <v>6</v>
      </c>
      <c r="H503" s="200"/>
    </row>
    <row r="504" spans="1:8" ht="140.4">
      <c r="A504" s="198"/>
      <c r="B504" s="202" t="s">
        <v>476</v>
      </c>
      <c r="C504" s="198"/>
      <c r="D504" s="59"/>
      <c r="E504" s="200"/>
      <c r="F504" s="200"/>
      <c r="G504" s="200"/>
      <c r="H504" s="200"/>
    </row>
    <row r="505" spans="1:8">
      <c r="A505" s="198" t="s">
        <v>173</v>
      </c>
      <c r="B505" s="226" t="s">
        <v>174</v>
      </c>
      <c r="C505" s="198" t="s">
        <v>16</v>
      </c>
      <c r="D505" s="59">
        <v>2</v>
      </c>
      <c r="E505" s="200" t="s">
        <v>173</v>
      </c>
      <c r="F505" s="200">
        <v>12</v>
      </c>
      <c r="G505" s="200">
        <v>3</v>
      </c>
      <c r="H505" s="200"/>
    </row>
    <row r="506" spans="1:8" ht="78">
      <c r="A506" s="198"/>
      <c r="B506" s="202" t="s">
        <v>2058</v>
      </c>
      <c r="C506" s="198"/>
      <c r="D506" s="59"/>
      <c r="E506" s="200"/>
      <c r="F506" s="200"/>
      <c r="G506" s="200"/>
      <c r="H506" s="200"/>
    </row>
    <row r="507" spans="1:8">
      <c r="A507" s="198" t="s">
        <v>175</v>
      </c>
      <c r="B507" s="226" t="s">
        <v>176</v>
      </c>
      <c r="C507" s="198" t="s">
        <v>16</v>
      </c>
      <c r="D507" s="59">
        <v>2</v>
      </c>
      <c r="E507" s="200" t="s">
        <v>175</v>
      </c>
      <c r="F507" s="200">
        <v>12</v>
      </c>
      <c r="G507" s="200">
        <v>3</v>
      </c>
      <c r="H507" s="200"/>
    </row>
    <row r="508" spans="1:8" ht="124.8">
      <c r="A508" s="198"/>
      <c r="B508" s="202" t="s">
        <v>2251</v>
      </c>
      <c r="C508" s="198"/>
      <c r="D508" s="59"/>
      <c r="E508" s="200"/>
      <c r="F508" s="200"/>
      <c r="G508" s="200"/>
      <c r="H508" s="200"/>
    </row>
    <row r="509" spans="1:8">
      <c r="A509" s="198" t="s">
        <v>178</v>
      </c>
      <c r="B509" s="226" t="s">
        <v>179</v>
      </c>
      <c r="C509" s="198" t="s">
        <v>16</v>
      </c>
      <c r="D509" s="59">
        <v>4</v>
      </c>
      <c r="E509" s="200" t="s">
        <v>178</v>
      </c>
      <c r="F509" s="200">
        <v>12</v>
      </c>
      <c r="G509" s="200">
        <v>10</v>
      </c>
      <c r="H509" s="200"/>
    </row>
    <row r="510" spans="1:8" ht="156">
      <c r="A510" s="198"/>
      <c r="B510" s="203" t="s">
        <v>2247</v>
      </c>
      <c r="C510" s="198"/>
      <c r="D510" s="59"/>
      <c r="E510" s="200"/>
      <c r="F510" s="200"/>
      <c r="G510" s="200"/>
      <c r="H510" s="200"/>
    </row>
    <row r="511" spans="1:8">
      <c r="A511" s="198" t="s">
        <v>180</v>
      </c>
      <c r="B511" s="197" t="s">
        <v>181</v>
      </c>
      <c r="C511" s="198" t="s">
        <v>16</v>
      </c>
      <c r="D511" s="59">
        <v>3</v>
      </c>
      <c r="E511" s="200" t="s">
        <v>180</v>
      </c>
      <c r="F511" s="200">
        <v>12</v>
      </c>
      <c r="G511" s="200">
        <v>5</v>
      </c>
      <c r="H511" s="200"/>
    </row>
    <row r="512" spans="1:8" ht="93.6">
      <c r="A512" s="198"/>
      <c r="B512" s="203" t="s">
        <v>182</v>
      </c>
      <c r="C512" s="198"/>
      <c r="D512" s="59"/>
      <c r="E512" s="200"/>
      <c r="F512" s="200"/>
      <c r="G512" s="200"/>
      <c r="H512" s="200"/>
    </row>
    <row r="513" spans="1:9">
      <c r="A513" s="198" t="s">
        <v>183</v>
      </c>
      <c r="B513" s="226" t="s">
        <v>186</v>
      </c>
      <c r="C513" s="198" t="s">
        <v>16</v>
      </c>
      <c r="D513" s="59">
        <v>2</v>
      </c>
      <c r="E513" s="200" t="s">
        <v>185</v>
      </c>
      <c r="F513" s="200">
        <v>13</v>
      </c>
      <c r="G513" s="200">
        <v>2</v>
      </c>
      <c r="H513" s="200"/>
    </row>
    <row r="514" spans="1:9" ht="140.4">
      <c r="A514" s="198"/>
      <c r="B514" s="202" t="s">
        <v>2060</v>
      </c>
      <c r="C514" s="198"/>
      <c r="D514" s="59"/>
      <c r="E514" s="200"/>
      <c r="F514" s="200"/>
      <c r="G514" s="200"/>
      <c r="H514" s="200"/>
    </row>
    <row r="515" spans="1:9">
      <c r="A515" s="211">
        <v>8</v>
      </c>
      <c r="B515" s="210" t="s">
        <v>1332</v>
      </c>
      <c r="C515" s="211" t="s">
        <v>13</v>
      </c>
      <c r="D515" s="193">
        <v>1</v>
      </c>
      <c r="E515" s="195"/>
      <c r="F515" s="195"/>
      <c r="G515" s="195"/>
      <c r="H515" s="195"/>
      <c r="I515" s="154" t="s">
        <v>1599</v>
      </c>
    </row>
    <row r="516" spans="1:9">
      <c r="A516" s="198" t="s">
        <v>187</v>
      </c>
      <c r="B516" s="197" t="s">
        <v>188</v>
      </c>
      <c r="C516" s="198" t="s">
        <v>16</v>
      </c>
      <c r="D516" s="59">
        <v>2</v>
      </c>
      <c r="E516" s="200" t="s">
        <v>187</v>
      </c>
      <c r="F516" s="200">
        <v>13</v>
      </c>
      <c r="G516" s="200">
        <v>3</v>
      </c>
      <c r="H516" s="200"/>
    </row>
    <row r="517" spans="1:9" ht="171.6">
      <c r="A517" s="198"/>
      <c r="B517" s="202" t="s">
        <v>189</v>
      </c>
      <c r="C517" s="198"/>
      <c r="D517" s="59"/>
      <c r="E517" s="200"/>
      <c r="F517" s="200"/>
      <c r="G517" s="200"/>
      <c r="H517" s="200"/>
    </row>
    <row r="518" spans="1:9">
      <c r="A518" s="198" t="s">
        <v>190</v>
      </c>
      <c r="B518" s="226" t="s">
        <v>191</v>
      </c>
      <c r="C518" s="198" t="s">
        <v>16</v>
      </c>
      <c r="D518" s="59">
        <v>2</v>
      </c>
      <c r="E518" s="200" t="s">
        <v>190</v>
      </c>
      <c r="F518" s="200">
        <v>13</v>
      </c>
      <c r="G518" s="200">
        <v>3</v>
      </c>
      <c r="H518" s="200"/>
    </row>
    <row r="519" spans="1:9" ht="31.2">
      <c r="A519" s="198"/>
      <c r="B519" s="203" t="s">
        <v>192</v>
      </c>
      <c r="C519" s="198"/>
      <c r="D519" s="59"/>
      <c r="E519" s="200"/>
      <c r="F519" s="200"/>
      <c r="G519" s="200"/>
      <c r="H519" s="200"/>
    </row>
    <row r="520" spans="1:9">
      <c r="A520" s="198" t="s">
        <v>193</v>
      </c>
      <c r="B520" s="226" t="s">
        <v>194</v>
      </c>
      <c r="C520" s="198" t="s">
        <v>16</v>
      </c>
      <c r="D520" s="59">
        <v>1</v>
      </c>
      <c r="E520" s="200" t="s">
        <v>193</v>
      </c>
      <c r="F520" s="200">
        <v>13</v>
      </c>
      <c r="G520" s="200">
        <v>2</v>
      </c>
      <c r="H520" s="200"/>
    </row>
    <row r="521" spans="1:9" ht="31.2">
      <c r="A521" s="198"/>
      <c r="B521" s="203" t="s">
        <v>195</v>
      </c>
      <c r="C521" s="198"/>
      <c r="D521" s="59"/>
      <c r="E521" s="200"/>
      <c r="F521" s="200"/>
      <c r="G521" s="200"/>
      <c r="H521" s="200"/>
    </row>
    <row r="522" spans="1:9">
      <c r="A522" s="198" t="s">
        <v>196</v>
      </c>
      <c r="B522" s="226" t="s">
        <v>197</v>
      </c>
      <c r="C522" s="198" t="s">
        <v>16</v>
      </c>
      <c r="D522" s="59">
        <v>1</v>
      </c>
      <c r="E522" s="200" t="s">
        <v>196</v>
      </c>
      <c r="F522" s="200">
        <v>13</v>
      </c>
      <c r="G522" s="200">
        <v>2</v>
      </c>
      <c r="H522" s="200"/>
    </row>
    <row r="523" spans="1:9" ht="31.2">
      <c r="A523" s="198"/>
      <c r="B523" s="235" t="s">
        <v>198</v>
      </c>
      <c r="C523" s="198"/>
      <c r="D523" s="59"/>
      <c r="E523" s="200"/>
      <c r="F523" s="200"/>
      <c r="G523" s="200"/>
      <c r="H523" s="200"/>
    </row>
    <row r="524" spans="1:9">
      <c r="A524" s="198" t="s">
        <v>199</v>
      </c>
      <c r="B524" s="226" t="s">
        <v>200</v>
      </c>
      <c r="C524" s="198" t="s">
        <v>16</v>
      </c>
      <c r="D524" s="59">
        <v>1</v>
      </c>
      <c r="E524" s="200" t="s">
        <v>199</v>
      </c>
      <c r="F524" s="200">
        <v>13</v>
      </c>
      <c r="G524" s="200">
        <v>2</v>
      </c>
      <c r="H524" s="200"/>
    </row>
    <row r="525" spans="1:9" ht="62.1" customHeight="1">
      <c r="A525" s="198"/>
      <c r="B525" s="203" t="s">
        <v>201</v>
      </c>
      <c r="C525" s="198"/>
      <c r="D525" s="59"/>
      <c r="E525" s="200"/>
      <c r="F525" s="200"/>
      <c r="G525" s="200"/>
      <c r="H525" s="200"/>
    </row>
    <row r="526" spans="1:9">
      <c r="A526" s="198" t="s">
        <v>202</v>
      </c>
      <c r="B526" s="226" t="s">
        <v>203</v>
      </c>
      <c r="C526" s="198" t="s">
        <v>16</v>
      </c>
      <c r="D526" s="59">
        <v>2</v>
      </c>
      <c r="E526" s="200" t="s">
        <v>202</v>
      </c>
      <c r="F526" s="200">
        <v>13</v>
      </c>
      <c r="G526" s="200">
        <v>4</v>
      </c>
      <c r="H526" s="200"/>
    </row>
    <row r="527" spans="1:9" ht="62.4">
      <c r="A527" s="198"/>
      <c r="B527" s="236" t="s">
        <v>204</v>
      </c>
      <c r="C527" s="198"/>
      <c r="D527" s="59"/>
      <c r="E527" s="200"/>
      <c r="F527" s="200"/>
      <c r="G527" s="200"/>
      <c r="H527" s="200"/>
    </row>
    <row r="528" spans="1:9">
      <c r="A528" s="198" t="s">
        <v>205</v>
      </c>
      <c r="B528" s="197" t="s">
        <v>206</v>
      </c>
      <c r="C528" s="198" t="s">
        <v>16</v>
      </c>
      <c r="D528" s="59">
        <v>4</v>
      </c>
      <c r="E528" s="200" t="s">
        <v>205</v>
      </c>
      <c r="F528" s="200">
        <v>13</v>
      </c>
      <c r="G528" s="200">
        <v>8</v>
      </c>
      <c r="H528" s="200"/>
    </row>
    <row r="529" spans="1:9" ht="46.8">
      <c r="A529" s="198"/>
      <c r="B529" s="203" t="s">
        <v>207</v>
      </c>
      <c r="C529" s="198"/>
      <c r="D529" s="59"/>
      <c r="E529" s="200"/>
      <c r="F529" s="200"/>
      <c r="G529" s="200"/>
      <c r="H529" s="200"/>
    </row>
    <row r="530" spans="1:9">
      <c r="A530" s="198" t="s">
        <v>208</v>
      </c>
      <c r="B530" s="197" t="s">
        <v>209</v>
      </c>
      <c r="C530" s="198" t="s">
        <v>16</v>
      </c>
      <c r="D530" s="59">
        <v>4</v>
      </c>
      <c r="E530" s="200" t="s">
        <v>208</v>
      </c>
      <c r="F530" s="200">
        <v>13</v>
      </c>
      <c r="G530" s="200">
        <v>8</v>
      </c>
      <c r="H530" s="200"/>
    </row>
    <row r="531" spans="1:9" ht="31.2">
      <c r="A531" s="198"/>
      <c r="B531" s="203" t="s">
        <v>210</v>
      </c>
      <c r="C531" s="198"/>
      <c r="D531" s="59"/>
      <c r="E531" s="200"/>
      <c r="F531" s="200"/>
      <c r="G531" s="200"/>
      <c r="H531" s="200"/>
    </row>
    <row r="532" spans="1:9">
      <c r="A532" s="211">
        <v>9</v>
      </c>
      <c r="B532" s="210" t="s">
        <v>231</v>
      </c>
      <c r="C532" s="211" t="s">
        <v>13</v>
      </c>
      <c r="D532" s="193">
        <v>1</v>
      </c>
      <c r="E532" s="195"/>
      <c r="F532" s="195"/>
      <c r="G532" s="195"/>
      <c r="H532" s="195"/>
      <c r="I532" s="154">
        <v>10</v>
      </c>
    </row>
    <row r="533" spans="1:9" ht="31.2">
      <c r="A533" s="198" t="s">
        <v>212</v>
      </c>
      <c r="B533" s="197" t="s">
        <v>1290</v>
      </c>
      <c r="C533" s="198" t="s">
        <v>23</v>
      </c>
      <c r="D533" s="253">
        <v>1</v>
      </c>
      <c r="E533" s="254" t="s">
        <v>220</v>
      </c>
      <c r="F533" s="254">
        <v>13</v>
      </c>
      <c r="G533" s="200">
        <v>1</v>
      </c>
      <c r="H533" s="254"/>
    </row>
    <row r="534" spans="1:9" ht="187.2">
      <c r="A534" s="198"/>
      <c r="B534" s="213" t="s">
        <v>317</v>
      </c>
      <c r="C534" s="198"/>
      <c r="D534" s="59"/>
      <c r="E534" s="200"/>
      <c r="F534" s="200"/>
      <c r="G534" s="200"/>
      <c r="H534" s="200"/>
    </row>
    <row r="535" spans="1:9">
      <c r="A535" s="198"/>
      <c r="B535" s="233" t="s">
        <v>344</v>
      </c>
      <c r="C535" s="198"/>
      <c r="D535" s="59"/>
      <c r="E535" s="200"/>
      <c r="F535" s="200"/>
      <c r="G535" s="200"/>
      <c r="H535" s="200"/>
    </row>
    <row r="536" spans="1:9" ht="31.2">
      <c r="A536" s="198"/>
      <c r="B536" s="233" t="s">
        <v>425</v>
      </c>
      <c r="C536" s="198"/>
      <c r="D536" s="59"/>
      <c r="E536" s="200"/>
      <c r="F536" s="200"/>
      <c r="G536" s="200"/>
      <c r="H536" s="200"/>
    </row>
    <row r="537" spans="1:9">
      <c r="A537" s="198"/>
      <c r="B537" s="213" t="s">
        <v>236</v>
      </c>
      <c r="C537" s="198"/>
      <c r="D537" s="59"/>
      <c r="E537" s="200"/>
      <c r="F537" s="200"/>
      <c r="G537" s="200"/>
      <c r="H537" s="200"/>
    </row>
    <row r="538" spans="1:9" ht="46.8">
      <c r="A538" s="198"/>
      <c r="B538" s="213" t="s">
        <v>345</v>
      </c>
      <c r="C538" s="198"/>
      <c r="D538" s="59"/>
      <c r="E538" s="200"/>
      <c r="F538" s="200"/>
      <c r="G538" s="200"/>
      <c r="H538" s="200"/>
    </row>
    <row r="539" spans="1:9">
      <c r="A539" s="198"/>
      <c r="B539" s="213" t="s">
        <v>238</v>
      </c>
      <c r="C539" s="198"/>
      <c r="D539" s="59"/>
      <c r="E539" s="200"/>
      <c r="F539" s="200"/>
      <c r="G539" s="200"/>
      <c r="H539" s="200"/>
    </row>
    <row r="540" spans="1:9" ht="156">
      <c r="A540" s="198"/>
      <c r="B540" s="203" t="s">
        <v>346</v>
      </c>
      <c r="C540" s="198"/>
      <c r="D540" s="59"/>
      <c r="E540" s="200"/>
      <c r="F540" s="200"/>
      <c r="G540" s="200"/>
      <c r="H540" s="200"/>
    </row>
    <row r="541" spans="1:9" ht="31.2">
      <c r="A541" s="198" t="s">
        <v>214</v>
      </c>
      <c r="B541" s="197" t="s">
        <v>1287</v>
      </c>
      <c r="C541" s="198" t="s">
        <v>23</v>
      </c>
      <c r="D541" s="59">
        <v>1</v>
      </c>
      <c r="E541" s="200" t="s">
        <v>222</v>
      </c>
      <c r="F541" s="200">
        <v>13</v>
      </c>
      <c r="G541" s="200">
        <v>1</v>
      </c>
      <c r="H541" s="200"/>
    </row>
    <row r="542" spans="1:9">
      <c r="A542" s="212" t="s">
        <v>374</v>
      </c>
      <c r="B542" s="213" t="s">
        <v>82</v>
      </c>
      <c r="C542" s="212" t="s">
        <v>16</v>
      </c>
      <c r="D542" s="212">
        <v>1</v>
      </c>
      <c r="E542" s="219"/>
      <c r="F542" s="219"/>
      <c r="G542" s="219"/>
      <c r="H542" s="219"/>
    </row>
    <row r="543" spans="1:9" ht="124.8">
      <c r="A543" s="212"/>
      <c r="B543" s="233" t="s">
        <v>2004</v>
      </c>
      <c r="C543" s="212"/>
      <c r="D543" s="212"/>
      <c r="E543" s="219"/>
      <c r="F543" s="219"/>
      <c r="G543" s="219"/>
      <c r="H543" s="219"/>
    </row>
    <row r="544" spans="1:9">
      <c r="A544" s="212" t="s">
        <v>375</v>
      </c>
      <c r="B544" s="213" t="s">
        <v>347</v>
      </c>
      <c r="C544" s="212" t="s">
        <v>16</v>
      </c>
      <c r="D544" s="214">
        <v>1</v>
      </c>
      <c r="E544" s="216"/>
      <c r="F544" s="216"/>
      <c r="G544" s="216"/>
      <c r="H544" s="216"/>
    </row>
    <row r="545" spans="1:9">
      <c r="A545" s="212" t="s">
        <v>1357</v>
      </c>
      <c r="B545" s="213" t="s">
        <v>243</v>
      </c>
      <c r="C545" s="212" t="s">
        <v>429</v>
      </c>
      <c r="D545" s="214">
        <v>1</v>
      </c>
      <c r="E545" s="216"/>
      <c r="F545" s="216"/>
      <c r="G545" s="216"/>
      <c r="H545" s="216"/>
    </row>
    <row r="546" spans="1:9">
      <c r="A546" s="213"/>
      <c r="B546" s="213" t="s">
        <v>1209</v>
      </c>
      <c r="C546" s="213"/>
      <c r="D546" s="213"/>
      <c r="E546" s="230"/>
      <c r="F546" s="230"/>
      <c r="G546" s="230"/>
      <c r="H546" s="230"/>
    </row>
    <row r="547" spans="1:9">
      <c r="A547" s="212" t="s">
        <v>1358</v>
      </c>
      <c r="B547" s="217" t="s">
        <v>1999</v>
      </c>
      <c r="C547" s="212" t="s">
        <v>16</v>
      </c>
      <c r="D547" s="212">
        <v>1</v>
      </c>
      <c r="E547" s="219"/>
      <c r="F547" s="219"/>
      <c r="G547" s="219"/>
      <c r="H547" s="219"/>
    </row>
    <row r="548" spans="1:9" ht="46.8">
      <c r="A548" s="212"/>
      <c r="B548" s="218" t="s">
        <v>2000</v>
      </c>
      <c r="C548" s="212"/>
      <c r="D548" s="212"/>
      <c r="E548" s="219"/>
      <c r="F548" s="219"/>
      <c r="G548" s="219"/>
      <c r="H548" s="219"/>
    </row>
    <row r="549" spans="1:9">
      <c r="A549" s="212" t="s">
        <v>1359</v>
      </c>
      <c r="B549" s="217" t="s">
        <v>2001</v>
      </c>
      <c r="C549" s="212" t="s">
        <v>16</v>
      </c>
      <c r="D549" s="212">
        <v>1</v>
      </c>
      <c r="E549" s="219"/>
      <c r="F549" s="219"/>
      <c r="G549" s="219"/>
      <c r="H549" s="219"/>
    </row>
    <row r="550" spans="1:9" ht="62.4">
      <c r="A550" s="212"/>
      <c r="B550" s="218" t="s">
        <v>2002</v>
      </c>
      <c r="C550" s="212"/>
      <c r="D550" s="212"/>
      <c r="E550" s="219"/>
      <c r="F550" s="219"/>
      <c r="G550" s="219"/>
      <c r="H550" s="219"/>
    </row>
    <row r="551" spans="1:9">
      <c r="A551" s="212" t="s">
        <v>2005</v>
      </c>
      <c r="B551" s="213" t="s">
        <v>1481</v>
      </c>
      <c r="C551" s="212" t="s">
        <v>1184</v>
      </c>
      <c r="D551" s="212">
        <v>1</v>
      </c>
      <c r="E551" s="219"/>
      <c r="F551" s="219"/>
      <c r="G551" s="219"/>
      <c r="H551" s="219"/>
    </row>
    <row r="552" spans="1:9" ht="31.2">
      <c r="A552" s="212" t="s">
        <v>217</v>
      </c>
      <c r="B552" s="213" t="s">
        <v>226</v>
      </c>
      <c r="C552" s="212" t="s">
        <v>23</v>
      </c>
      <c r="D552" s="214">
        <v>1</v>
      </c>
      <c r="E552" s="200" t="s">
        <v>214</v>
      </c>
      <c r="F552" s="200">
        <v>13</v>
      </c>
      <c r="G552" s="200">
        <v>1</v>
      </c>
      <c r="H552" s="200"/>
      <c r="I552" s="255" t="s">
        <v>2006</v>
      </c>
    </row>
    <row r="553" spans="1:9" ht="46.8">
      <c r="A553" s="212"/>
      <c r="B553" s="203" t="s">
        <v>227</v>
      </c>
      <c r="C553" s="212"/>
      <c r="D553" s="214"/>
      <c r="E553" s="216"/>
      <c r="F553" s="216"/>
      <c r="G553" s="216"/>
      <c r="H553" s="216"/>
    </row>
    <row r="554" spans="1:9">
      <c r="A554" s="211">
        <v>10</v>
      </c>
      <c r="B554" s="210" t="s">
        <v>246</v>
      </c>
      <c r="C554" s="211" t="s">
        <v>13</v>
      </c>
      <c r="D554" s="193">
        <v>1</v>
      </c>
      <c r="E554" s="195"/>
      <c r="F554" s="195"/>
      <c r="G554" s="195"/>
      <c r="H554" s="195"/>
    </row>
    <row r="555" spans="1:9">
      <c r="A555" s="198" t="s">
        <v>220</v>
      </c>
      <c r="B555" s="239" t="s">
        <v>248</v>
      </c>
      <c r="C555" s="198" t="s">
        <v>23</v>
      </c>
      <c r="D555" s="59">
        <v>8</v>
      </c>
      <c r="E555" s="200" t="s">
        <v>229</v>
      </c>
      <c r="F555" s="200">
        <v>13</v>
      </c>
      <c r="G555" s="200">
        <v>18</v>
      </c>
      <c r="H555" s="200"/>
    </row>
    <row r="556" spans="1:9" ht="171.6">
      <c r="A556" s="198"/>
      <c r="B556" s="233" t="s">
        <v>2067</v>
      </c>
      <c r="C556" s="198"/>
      <c r="D556" s="59"/>
      <c r="E556" s="200"/>
      <c r="F556" s="200"/>
      <c r="G556" s="200"/>
      <c r="H556" s="200"/>
    </row>
    <row r="557" spans="1:9">
      <c r="A557" s="198" t="s">
        <v>222</v>
      </c>
      <c r="B557" s="239" t="s">
        <v>250</v>
      </c>
      <c r="C557" s="198" t="s">
        <v>23</v>
      </c>
      <c r="D557" s="59">
        <v>6</v>
      </c>
      <c r="E557" s="200" t="s">
        <v>353</v>
      </c>
      <c r="F557" s="200">
        <v>13</v>
      </c>
      <c r="G557" s="200">
        <v>12</v>
      </c>
      <c r="H557" s="200"/>
    </row>
    <row r="558" spans="1:9" ht="156">
      <c r="A558" s="198"/>
      <c r="B558" s="233" t="s">
        <v>2089</v>
      </c>
      <c r="C558" s="198"/>
      <c r="D558" s="59"/>
      <c r="E558" s="200"/>
      <c r="F558" s="200"/>
      <c r="G558" s="200"/>
      <c r="H558" s="200"/>
    </row>
    <row r="559" spans="1:9">
      <c r="A559" s="198" t="s">
        <v>225</v>
      </c>
      <c r="B559" s="239" t="s">
        <v>252</v>
      </c>
      <c r="C559" s="198" t="s">
        <v>23</v>
      </c>
      <c r="D559" s="59">
        <v>12</v>
      </c>
      <c r="E559" s="200" t="s">
        <v>354</v>
      </c>
      <c r="F559" s="200">
        <v>14</v>
      </c>
      <c r="G559" s="200">
        <v>20</v>
      </c>
      <c r="H559" s="200"/>
    </row>
    <row r="560" spans="1:9" ht="202.8">
      <c r="A560" s="198"/>
      <c r="B560" s="233" t="s">
        <v>2069</v>
      </c>
      <c r="C560" s="198"/>
      <c r="D560" s="59"/>
      <c r="E560" s="200"/>
      <c r="F560" s="200"/>
      <c r="G560" s="200"/>
      <c r="H560" s="200"/>
    </row>
    <row r="561" spans="1:9">
      <c r="A561" s="198" t="s">
        <v>1501</v>
      </c>
      <c r="B561" s="256" t="s">
        <v>2283</v>
      </c>
      <c r="C561" s="198" t="s">
        <v>23</v>
      </c>
      <c r="D561" s="59">
        <v>8</v>
      </c>
      <c r="E561" s="200" t="s">
        <v>355</v>
      </c>
      <c r="F561" s="200">
        <v>14</v>
      </c>
      <c r="G561" s="200">
        <v>20</v>
      </c>
      <c r="H561" s="200" t="s">
        <v>2280</v>
      </c>
    </row>
    <row r="562" spans="1:9" ht="156">
      <c r="A562" s="198"/>
      <c r="B562" s="233" t="s">
        <v>2070</v>
      </c>
      <c r="C562" s="198"/>
      <c r="D562" s="59"/>
      <c r="E562" s="200"/>
      <c r="F562" s="200"/>
      <c r="G562" s="200"/>
      <c r="H562" s="200"/>
    </row>
    <row r="563" spans="1:9">
      <c r="A563" s="198" t="s">
        <v>1502</v>
      </c>
      <c r="B563" s="197" t="s">
        <v>2235</v>
      </c>
      <c r="C563" s="198" t="s">
        <v>23</v>
      </c>
      <c r="D563" s="59">
        <v>1</v>
      </c>
      <c r="E563" s="200" t="s">
        <v>1506</v>
      </c>
      <c r="F563" s="200">
        <v>14</v>
      </c>
      <c r="G563" s="200">
        <v>1</v>
      </c>
      <c r="H563" s="200"/>
    </row>
    <row r="564" spans="1:9" ht="109.2">
      <c r="A564" s="198"/>
      <c r="B564" s="233" t="s">
        <v>2238</v>
      </c>
      <c r="C564" s="198"/>
      <c r="D564" s="59"/>
      <c r="E564" s="200"/>
      <c r="F564" s="200"/>
      <c r="G564" s="200"/>
      <c r="H564" s="200"/>
    </row>
    <row r="565" spans="1:9">
      <c r="A565" s="198" t="s">
        <v>1503</v>
      </c>
      <c r="B565" s="239" t="s">
        <v>255</v>
      </c>
      <c r="C565" s="198" t="s">
        <v>23</v>
      </c>
      <c r="D565" s="59">
        <v>1</v>
      </c>
      <c r="E565" s="200"/>
      <c r="F565" s="200"/>
      <c r="G565" s="200"/>
      <c r="H565" s="200"/>
    </row>
    <row r="566" spans="1:9" ht="46.8">
      <c r="A566" s="198"/>
      <c r="B566" s="233" t="s">
        <v>2090</v>
      </c>
      <c r="C566" s="198"/>
      <c r="D566" s="59"/>
      <c r="E566" s="200" t="s">
        <v>1507</v>
      </c>
      <c r="F566" s="200">
        <v>14</v>
      </c>
      <c r="G566" s="200">
        <v>1</v>
      </c>
      <c r="H566" s="200"/>
    </row>
    <row r="567" spans="1:9">
      <c r="A567" s="198" t="s">
        <v>1504</v>
      </c>
      <c r="B567" s="197" t="s">
        <v>256</v>
      </c>
      <c r="C567" s="198" t="s">
        <v>23</v>
      </c>
      <c r="D567" s="59">
        <v>20</v>
      </c>
      <c r="E567" s="200" t="s">
        <v>1508</v>
      </c>
      <c r="F567" s="200">
        <v>14</v>
      </c>
      <c r="G567" s="200">
        <v>80</v>
      </c>
      <c r="H567" s="200"/>
      <c r="I567" s="154" t="s">
        <v>1603</v>
      </c>
    </row>
    <row r="568" spans="1:9">
      <c r="A568" s="198" t="s">
        <v>349</v>
      </c>
      <c r="B568" s="239" t="s">
        <v>258</v>
      </c>
      <c r="C568" s="198" t="s">
        <v>23</v>
      </c>
      <c r="D568" s="59">
        <v>8</v>
      </c>
      <c r="E568" s="200" t="s">
        <v>1509</v>
      </c>
      <c r="F568" s="200">
        <v>14</v>
      </c>
      <c r="G568" s="200">
        <v>40</v>
      </c>
      <c r="H568" s="200"/>
    </row>
    <row r="569" spans="1:9">
      <c r="A569" s="198" t="s">
        <v>1505</v>
      </c>
      <c r="B569" s="197" t="s">
        <v>1551</v>
      </c>
      <c r="C569" s="198" t="s">
        <v>260</v>
      </c>
      <c r="D569" s="59">
        <v>1</v>
      </c>
      <c r="E569" s="200" t="s">
        <v>2284</v>
      </c>
      <c r="F569" s="200">
        <v>14</v>
      </c>
      <c r="G569" s="200">
        <v>1</v>
      </c>
      <c r="H569" s="200"/>
      <c r="I569" s="154" t="s">
        <v>1599</v>
      </c>
    </row>
    <row r="570" spans="1:9">
      <c r="A570" s="211">
        <v>11</v>
      </c>
      <c r="B570" s="210" t="s">
        <v>261</v>
      </c>
      <c r="C570" s="211" t="s">
        <v>13</v>
      </c>
      <c r="D570" s="193">
        <v>1</v>
      </c>
      <c r="E570" s="195"/>
      <c r="F570" s="195"/>
      <c r="G570" s="195"/>
      <c r="H570" s="195"/>
    </row>
    <row r="571" spans="1:9">
      <c r="A571" s="198" t="s">
        <v>229</v>
      </c>
      <c r="B571" s="197" t="s">
        <v>1085</v>
      </c>
      <c r="C571" s="198"/>
      <c r="D571" s="59"/>
      <c r="E571" s="200"/>
      <c r="F571" s="200"/>
      <c r="G571" s="200"/>
      <c r="H571" s="200"/>
    </row>
    <row r="572" spans="1:9">
      <c r="A572" s="212" t="s">
        <v>350</v>
      </c>
      <c r="B572" s="213" t="s">
        <v>323</v>
      </c>
      <c r="C572" s="212" t="s">
        <v>23</v>
      </c>
      <c r="D572" s="214">
        <v>1</v>
      </c>
      <c r="E572" s="216" t="s">
        <v>2287</v>
      </c>
      <c r="F572" s="216">
        <v>14</v>
      </c>
      <c r="G572" s="216">
        <v>1</v>
      </c>
      <c r="H572" s="216"/>
    </row>
    <row r="573" spans="1:9" ht="374.4">
      <c r="A573" s="212"/>
      <c r="B573" s="213" t="s">
        <v>2091</v>
      </c>
      <c r="C573" s="212"/>
      <c r="D573" s="214"/>
      <c r="E573" s="216"/>
      <c r="F573" s="216"/>
      <c r="G573" s="216"/>
      <c r="H573" s="216"/>
    </row>
    <row r="574" spans="1:9" ht="78">
      <c r="A574" s="212"/>
      <c r="B574" s="213" t="s">
        <v>2092</v>
      </c>
      <c r="C574" s="212"/>
      <c r="D574" s="214"/>
      <c r="E574" s="216"/>
      <c r="F574" s="216"/>
      <c r="G574" s="216"/>
      <c r="H574" s="216"/>
    </row>
    <row r="575" spans="1:9" ht="31.2">
      <c r="A575" s="212" t="s">
        <v>351</v>
      </c>
      <c r="B575" s="235" t="s">
        <v>267</v>
      </c>
      <c r="C575" s="212" t="s">
        <v>16</v>
      </c>
      <c r="D575" s="214">
        <v>1</v>
      </c>
      <c r="E575" s="216" t="s">
        <v>2288</v>
      </c>
      <c r="F575" s="216">
        <v>14</v>
      </c>
      <c r="G575" s="216">
        <v>2</v>
      </c>
      <c r="H575" s="216"/>
    </row>
    <row r="576" spans="1:9" ht="31.2">
      <c r="A576" s="212" t="s">
        <v>352</v>
      </c>
      <c r="B576" s="235" t="s">
        <v>269</v>
      </c>
      <c r="C576" s="212" t="s">
        <v>16</v>
      </c>
      <c r="D576" s="214">
        <v>32</v>
      </c>
      <c r="E576" s="216" t="s">
        <v>2289</v>
      </c>
      <c r="F576" s="216">
        <v>14</v>
      </c>
      <c r="G576" s="216">
        <v>32</v>
      </c>
      <c r="H576" s="216"/>
    </row>
    <row r="577" spans="1:8">
      <c r="A577" s="198" t="s">
        <v>353</v>
      </c>
      <c r="B577" s="197" t="s">
        <v>1275</v>
      </c>
      <c r="C577" s="99" t="s">
        <v>23</v>
      </c>
      <c r="D577" s="59">
        <v>3</v>
      </c>
      <c r="E577" s="200" t="s">
        <v>237</v>
      </c>
      <c r="F577" s="200">
        <v>14</v>
      </c>
      <c r="G577" s="200">
        <v>3</v>
      </c>
      <c r="H577" s="200"/>
    </row>
    <row r="578" spans="1:8">
      <c r="A578" s="198"/>
      <c r="B578" s="203" t="s">
        <v>1276</v>
      </c>
      <c r="C578" s="198"/>
      <c r="D578" s="59"/>
      <c r="E578" s="200"/>
      <c r="F578" s="200"/>
      <c r="G578" s="200"/>
      <c r="H578" s="200"/>
    </row>
    <row r="579" spans="1:8">
      <c r="A579" s="198" t="s">
        <v>354</v>
      </c>
      <c r="B579" s="197" t="s">
        <v>1277</v>
      </c>
      <c r="C579" s="99" t="s">
        <v>23</v>
      </c>
      <c r="D579" s="59">
        <v>1</v>
      </c>
      <c r="E579" s="200" t="s">
        <v>240</v>
      </c>
      <c r="F579" s="200">
        <v>14</v>
      </c>
      <c r="G579" s="200">
        <v>1</v>
      </c>
      <c r="H579" s="200"/>
    </row>
    <row r="580" spans="1:8">
      <c r="A580" s="198"/>
      <c r="B580" s="203" t="s">
        <v>1276</v>
      </c>
      <c r="C580" s="198"/>
      <c r="D580" s="59"/>
      <c r="E580" s="200"/>
      <c r="F580" s="200"/>
      <c r="G580" s="200"/>
      <c r="H580" s="200"/>
    </row>
    <row r="581" spans="1:8">
      <c r="A581" s="198" t="s">
        <v>355</v>
      </c>
      <c r="B581" s="197" t="s">
        <v>1278</v>
      </c>
      <c r="C581" s="99" t="s">
        <v>23</v>
      </c>
      <c r="D581" s="59">
        <v>1</v>
      </c>
      <c r="E581" s="200" t="s">
        <v>2290</v>
      </c>
      <c r="F581" s="200">
        <v>14</v>
      </c>
      <c r="G581" s="200">
        <v>1</v>
      </c>
      <c r="H581" s="200"/>
    </row>
    <row r="582" spans="1:8" ht="62.4">
      <c r="A582" s="198"/>
      <c r="B582" s="202" t="s">
        <v>2075</v>
      </c>
      <c r="C582" s="198"/>
      <c r="D582" s="59"/>
      <c r="E582" s="200"/>
      <c r="F582" s="200"/>
      <c r="G582" s="200"/>
      <c r="H582" s="200"/>
    </row>
    <row r="583" spans="1:8">
      <c r="A583" s="198" t="s">
        <v>1506</v>
      </c>
      <c r="B583" s="197" t="s">
        <v>273</v>
      </c>
      <c r="C583" s="198" t="s">
        <v>16</v>
      </c>
      <c r="D583" s="59">
        <v>1</v>
      </c>
      <c r="E583" s="200" t="s">
        <v>2291</v>
      </c>
      <c r="F583" s="200">
        <v>14</v>
      </c>
      <c r="G583" s="200">
        <v>1</v>
      </c>
      <c r="H583" s="200"/>
    </row>
    <row r="584" spans="1:8">
      <c r="A584" s="198"/>
      <c r="B584" s="203" t="s">
        <v>274</v>
      </c>
      <c r="C584" s="198"/>
      <c r="D584" s="59"/>
      <c r="E584" s="200"/>
      <c r="F584" s="200"/>
      <c r="G584" s="200"/>
      <c r="H584" s="200"/>
    </row>
    <row r="585" spans="1:8">
      <c r="A585" s="198" t="s">
        <v>1507</v>
      </c>
      <c r="B585" s="197" t="s">
        <v>275</v>
      </c>
      <c r="C585" s="198" t="s">
        <v>16</v>
      </c>
      <c r="D585" s="59">
        <v>1</v>
      </c>
      <c r="E585" s="200" t="s">
        <v>2292</v>
      </c>
      <c r="F585" s="200">
        <v>14</v>
      </c>
      <c r="G585" s="200">
        <v>1</v>
      </c>
      <c r="H585" s="200"/>
    </row>
    <row r="586" spans="1:8">
      <c r="A586" s="198"/>
      <c r="B586" s="203" t="s">
        <v>276</v>
      </c>
      <c r="C586" s="198"/>
      <c r="D586" s="59"/>
      <c r="E586" s="200"/>
      <c r="F586" s="200"/>
      <c r="G586" s="200"/>
      <c r="H586" s="200"/>
    </row>
    <row r="587" spans="1:8">
      <c r="A587" s="251" t="s">
        <v>1508</v>
      </c>
      <c r="B587" s="197" t="s">
        <v>1288</v>
      </c>
      <c r="C587" s="198" t="s">
        <v>23</v>
      </c>
      <c r="D587" s="198">
        <v>2</v>
      </c>
      <c r="E587" s="241" t="s">
        <v>2293</v>
      </c>
      <c r="F587" s="241">
        <v>14</v>
      </c>
      <c r="G587" s="200">
        <v>4</v>
      </c>
      <c r="H587" s="241"/>
    </row>
    <row r="588" spans="1:8">
      <c r="A588" s="252" t="s">
        <v>1459</v>
      </c>
      <c r="B588" s="213" t="s">
        <v>1457</v>
      </c>
      <c r="C588" s="212" t="s">
        <v>16</v>
      </c>
      <c r="D588" s="214">
        <v>2</v>
      </c>
      <c r="E588" s="216"/>
      <c r="F588" s="216"/>
      <c r="G588" s="216"/>
      <c r="H588" s="216"/>
    </row>
    <row r="589" spans="1:8" ht="46.8">
      <c r="A589" s="212"/>
      <c r="B589" s="213" t="s">
        <v>2093</v>
      </c>
      <c r="C589" s="212"/>
      <c r="D589" s="214"/>
      <c r="E589" s="216"/>
      <c r="F589" s="216"/>
      <c r="G589" s="216"/>
      <c r="H589" s="216"/>
    </row>
    <row r="590" spans="1:8">
      <c r="A590" s="212" t="s">
        <v>1460</v>
      </c>
      <c r="B590" s="213" t="s">
        <v>1199</v>
      </c>
      <c r="C590" s="212" t="s">
        <v>278</v>
      </c>
      <c r="D590" s="214">
        <v>4</v>
      </c>
      <c r="E590" s="216"/>
      <c r="F590" s="216"/>
      <c r="G590" s="216"/>
      <c r="H590" s="216"/>
    </row>
    <row r="591" spans="1:8" ht="46.8">
      <c r="A591" s="212"/>
      <c r="B591" s="202" t="s">
        <v>2076</v>
      </c>
      <c r="C591" s="212"/>
      <c r="D591" s="214"/>
      <c r="E591" s="216"/>
      <c r="F591" s="216"/>
      <c r="G591" s="216"/>
      <c r="H591" s="216"/>
    </row>
    <row r="592" spans="1:8">
      <c r="A592" s="228" t="s">
        <v>1461</v>
      </c>
      <c r="B592" s="213" t="s">
        <v>356</v>
      </c>
      <c r="C592" s="212" t="s">
        <v>281</v>
      </c>
      <c r="D592" s="214">
        <v>3</v>
      </c>
      <c r="E592" s="216"/>
      <c r="F592" s="216"/>
      <c r="G592" s="216"/>
      <c r="H592" s="216"/>
    </row>
    <row r="593" spans="1:8">
      <c r="A593" s="212"/>
      <c r="B593" s="203" t="s">
        <v>282</v>
      </c>
      <c r="C593" s="212"/>
      <c r="D593" s="214"/>
      <c r="E593" s="216"/>
      <c r="F593" s="216"/>
      <c r="G593" s="216"/>
      <c r="H593" s="216"/>
    </row>
    <row r="594" spans="1:8">
      <c r="A594" s="228" t="s">
        <v>1462</v>
      </c>
      <c r="B594" s="213" t="s">
        <v>357</v>
      </c>
      <c r="C594" s="212" t="s">
        <v>278</v>
      </c>
      <c r="D594" s="214">
        <v>2</v>
      </c>
      <c r="E594" s="216"/>
      <c r="F594" s="216"/>
      <c r="G594" s="216"/>
      <c r="H594" s="216"/>
    </row>
    <row r="595" spans="1:8">
      <c r="A595" s="212"/>
      <c r="B595" s="203" t="s">
        <v>116</v>
      </c>
      <c r="C595" s="212"/>
      <c r="D595" s="214"/>
      <c r="E595" s="216"/>
      <c r="F595" s="216"/>
      <c r="G595" s="216"/>
      <c r="H595" s="216"/>
    </row>
    <row r="596" spans="1:8">
      <c r="A596" s="232" t="s">
        <v>1463</v>
      </c>
      <c r="B596" s="213" t="s">
        <v>285</v>
      </c>
      <c r="C596" s="212" t="s">
        <v>16</v>
      </c>
      <c r="D596" s="214">
        <v>80</v>
      </c>
      <c r="E596" s="216"/>
      <c r="F596" s="216"/>
      <c r="G596" s="216"/>
      <c r="H596" s="216"/>
    </row>
    <row r="597" spans="1:8" ht="78">
      <c r="A597" s="212"/>
      <c r="B597" s="213" t="s">
        <v>324</v>
      </c>
      <c r="C597" s="212"/>
      <c r="D597" s="214"/>
      <c r="E597" s="216"/>
      <c r="F597" s="216"/>
      <c r="G597" s="216"/>
      <c r="H597" s="216"/>
    </row>
    <row r="598" spans="1:8">
      <c r="A598" s="212" t="s">
        <v>1464</v>
      </c>
      <c r="B598" s="213" t="s">
        <v>287</v>
      </c>
      <c r="C598" s="212" t="s">
        <v>16</v>
      </c>
      <c r="D598" s="214">
        <v>80</v>
      </c>
      <c r="E598" s="216"/>
      <c r="F598" s="216"/>
      <c r="G598" s="216"/>
      <c r="H598" s="216"/>
    </row>
    <row r="599" spans="1:8" ht="78">
      <c r="A599" s="212"/>
      <c r="B599" s="213" t="s">
        <v>325</v>
      </c>
      <c r="C599" s="212"/>
      <c r="D599" s="214"/>
      <c r="E599" s="216"/>
      <c r="F599" s="216"/>
      <c r="G599" s="216"/>
      <c r="H599" s="216"/>
    </row>
    <row r="600" spans="1:8">
      <c r="A600" s="232" t="s">
        <v>1465</v>
      </c>
      <c r="B600" s="213" t="s">
        <v>289</v>
      </c>
      <c r="C600" s="212" t="s">
        <v>16</v>
      </c>
      <c r="D600" s="214">
        <v>50</v>
      </c>
      <c r="E600" s="216"/>
      <c r="F600" s="216"/>
      <c r="G600" s="216"/>
      <c r="H600" s="216"/>
    </row>
    <row r="601" spans="1:8">
      <c r="A601" s="232" t="s">
        <v>1466</v>
      </c>
      <c r="B601" s="213" t="s">
        <v>290</v>
      </c>
      <c r="C601" s="212" t="s">
        <v>16</v>
      </c>
      <c r="D601" s="214">
        <v>50</v>
      </c>
      <c r="E601" s="216"/>
      <c r="F601" s="216"/>
      <c r="G601" s="216"/>
      <c r="H601" s="216"/>
    </row>
    <row r="602" spans="1:8">
      <c r="A602" s="232" t="s">
        <v>1467</v>
      </c>
      <c r="B602" s="213" t="s">
        <v>291</v>
      </c>
      <c r="C602" s="212" t="s">
        <v>278</v>
      </c>
      <c r="D602" s="214">
        <v>1</v>
      </c>
      <c r="E602" s="216"/>
      <c r="F602" s="216"/>
      <c r="G602" s="216"/>
      <c r="H602" s="216"/>
    </row>
    <row r="603" spans="1:8">
      <c r="A603" s="232" t="s">
        <v>1468</v>
      </c>
      <c r="B603" s="213" t="s">
        <v>292</v>
      </c>
      <c r="C603" s="212" t="s">
        <v>16</v>
      </c>
      <c r="D603" s="214">
        <v>100</v>
      </c>
      <c r="E603" s="216"/>
      <c r="F603" s="216"/>
      <c r="G603" s="216"/>
      <c r="H603" s="216"/>
    </row>
    <row r="604" spans="1:8">
      <c r="A604" s="232" t="s">
        <v>1469</v>
      </c>
      <c r="B604" s="213" t="s">
        <v>293</v>
      </c>
      <c r="C604" s="212" t="s">
        <v>16</v>
      </c>
      <c r="D604" s="214">
        <v>100</v>
      </c>
      <c r="E604" s="216"/>
      <c r="F604" s="216"/>
      <c r="G604" s="216"/>
      <c r="H604" s="216"/>
    </row>
    <row r="605" spans="1:8">
      <c r="A605" s="232" t="s">
        <v>1470</v>
      </c>
      <c r="B605" s="213" t="s">
        <v>294</v>
      </c>
      <c r="C605" s="212" t="s">
        <v>16</v>
      </c>
      <c r="D605" s="214">
        <v>25</v>
      </c>
      <c r="E605" s="216"/>
      <c r="F605" s="216"/>
      <c r="G605" s="216"/>
      <c r="H605" s="216"/>
    </row>
    <row r="606" spans="1:8">
      <c r="A606" s="232" t="s">
        <v>1471</v>
      </c>
      <c r="B606" s="213" t="s">
        <v>295</v>
      </c>
      <c r="C606" s="212" t="s">
        <v>16</v>
      </c>
      <c r="D606" s="214">
        <v>50</v>
      </c>
      <c r="E606" s="216"/>
      <c r="F606" s="216"/>
      <c r="G606" s="216"/>
      <c r="H606" s="216"/>
    </row>
    <row r="607" spans="1:8">
      <c r="A607" s="232" t="s">
        <v>1472</v>
      </c>
      <c r="B607" s="213" t="s">
        <v>296</v>
      </c>
      <c r="C607" s="212" t="s">
        <v>23</v>
      </c>
      <c r="D607" s="214">
        <v>8</v>
      </c>
      <c r="E607" s="216"/>
      <c r="F607" s="216"/>
      <c r="G607" s="216"/>
      <c r="H607" s="216"/>
    </row>
    <row r="608" spans="1:8">
      <c r="A608" s="232" t="s">
        <v>1473</v>
      </c>
      <c r="B608" s="213" t="s">
        <v>297</v>
      </c>
      <c r="C608" s="212" t="s">
        <v>48</v>
      </c>
      <c r="D608" s="214">
        <v>50</v>
      </c>
      <c r="E608" s="216"/>
      <c r="F608" s="216"/>
      <c r="G608" s="216"/>
      <c r="H608" s="216"/>
    </row>
    <row r="609" spans="1:13">
      <c r="A609" s="232" t="s">
        <v>1474</v>
      </c>
      <c r="B609" s="213" t="s">
        <v>298</v>
      </c>
      <c r="C609" s="212" t="s">
        <v>299</v>
      </c>
      <c r="D609" s="214">
        <v>200</v>
      </c>
      <c r="E609" s="216"/>
      <c r="F609" s="216"/>
      <c r="G609" s="216"/>
      <c r="H609" s="216"/>
    </row>
    <row r="610" spans="1:13">
      <c r="A610" s="232" t="s">
        <v>1475</v>
      </c>
      <c r="B610" s="213" t="s">
        <v>301</v>
      </c>
      <c r="C610" s="212" t="s">
        <v>16</v>
      </c>
      <c r="D610" s="214">
        <v>20</v>
      </c>
      <c r="E610" s="216"/>
      <c r="F610" s="216"/>
      <c r="G610" s="216"/>
      <c r="H610" s="216"/>
    </row>
    <row r="611" spans="1:13">
      <c r="A611" s="232" t="s">
        <v>1476</v>
      </c>
      <c r="B611" s="213" t="s">
        <v>302</v>
      </c>
      <c r="C611" s="212" t="s">
        <v>278</v>
      </c>
      <c r="D611" s="214">
        <v>3</v>
      </c>
      <c r="E611" s="216"/>
      <c r="F611" s="216"/>
      <c r="G611" s="216"/>
      <c r="H611" s="216"/>
    </row>
    <row r="612" spans="1:13" ht="31.2">
      <c r="A612" s="198" t="s">
        <v>1509</v>
      </c>
      <c r="B612" s="197" t="s">
        <v>303</v>
      </c>
      <c r="C612" s="198" t="s">
        <v>260</v>
      </c>
      <c r="D612" s="59">
        <v>1</v>
      </c>
      <c r="E612" s="200" t="s">
        <v>2294</v>
      </c>
      <c r="F612" s="200">
        <v>14</v>
      </c>
      <c r="G612" s="200">
        <v>1</v>
      </c>
      <c r="H612" s="200"/>
    </row>
    <row r="613" spans="1:13">
      <c r="A613" s="211" t="s">
        <v>358</v>
      </c>
      <c r="B613" s="247" t="s">
        <v>359</v>
      </c>
      <c r="C613" s="198"/>
      <c r="D613" s="59"/>
      <c r="E613" s="200"/>
      <c r="F613" s="200"/>
      <c r="G613" s="200"/>
      <c r="H613" s="200"/>
      <c r="I613" s="154" t="s">
        <v>2252</v>
      </c>
    </row>
    <row r="614" spans="1:13" ht="31.2">
      <c r="A614" s="211">
        <v>1</v>
      </c>
      <c r="B614" s="210" t="s">
        <v>322</v>
      </c>
      <c r="C614" s="211" t="s">
        <v>13</v>
      </c>
      <c r="D614" s="193">
        <v>1</v>
      </c>
      <c r="E614" s="195"/>
      <c r="F614" s="195"/>
      <c r="G614" s="195"/>
      <c r="H614" s="195"/>
    </row>
    <row r="615" spans="1:13">
      <c r="A615" s="231" t="s">
        <v>14</v>
      </c>
      <c r="B615" s="197" t="s">
        <v>1278</v>
      </c>
      <c r="C615" s="241" t="s">
        <v>23</v>
      </c>
      <c r="D615" s="59">
        <v>1</v>
      </c>
      <c r="E615" s="200" t="s">
        <v>25</v>
      </c>
      <c r="F615" s="200">
        <v>48</v>
      </c>
      <c r="G615" s="200">
        <v>1</v>
      </c>
      <c r="H615" s="257" t="s">
        <v>2379</v>
      </c>
      <c r="I615" s="178" t="s">
        <v>2378</v>
      </c>
    </row>
    <row r="616" spans="1:13" ht="62.4">
      <c r="A616" s="231"/>
      <c r="B616" s="202" t="s">
        <v>2075</v>
      </c>
      <c r="C616" s="198"/>
      <c r="D616" s="59"/>
      <c r="E616" s="200"/>
      <c r="F616" s="200"/>
      <c r="G616" s="200"/>
      <c r="H616" s="200"/>
    </row>
    <row r="617" spans="1:13">
      <c r="A617" s="231" t="s">
        <v>18</v>
      </c>
      <c r="B617" s="197" t="s">
        <v>273</v>
      </c>
      <c r="C617" s="198" t="s">
        <v>16</v>
      </c>
      <c r="D617" s="59">
        <v>1</v>
      </c>
      <c r="E617" s="200" t="s">
        <v>27</v>
      </c>
      <c r="F617" s="200">
        <v>48</v>
      </c>
      <c r="G617" s="200">
        <v>1</v>
      </c>
      <c r="H617" s="200"/>
    </row>
    <row r="618" spans="1:13">
      <c r="A618" s="231"/>
      <c r="B618" s="203" t="s">
        <v>274</v>
      </c>
      <c r="C618" s="198"/>
      <c r="D618" s="59"/>
      <c r="E618" s="200"/>
      <c r="F618" s="200"/>
      <c r="G618" s="200"/>
      <c r="H618" s="200"/>
    </row>
    <row r="619" spans="1:13">
      <c r="A619" s="231" t="s">
        <v>21</v>
      </c>
      <c r="B619" s="197" t="s">
        <v>275</v>
      </c>
      <c r="C619" s="198" t="s">
        <v>16</v>
      </c>
      <c r="D619" s="59">
        <v>1</v>
      </c>
      <c r="E619" s="200" t="s">
        <v>29</v>
      </c>
      <c r="F619" s="200">
        <v>48</v>
      </c>
      <c r="G619" s="200">
        <v>1</v>
      </c>
      <c r="H619" s="200"/>
    </row>
    <row r="620" spans="1:13">
      <c r="A620" s="231"/>
      <c r="B620" s="203" t="s">
        <v>276</v>
      </c>
      <c r="C620" s="198"/>
      <c r="D620" s="59"/>
      <c r="E620" s="200"/>
      <c r="F620" s="200"/>
      <c r="G620" s="200"/>
      <c r="H620" s="200"/>
    </row>
    <row r="621" spans="1:13" s="179" customFormat="1">
      <c r="A621" s="199" t="s">
        <v>25</v>
      </c>
      <c r="B621" s="248" t="s">
        <v>1311</v>
      </c>
      <c r="C621" s="241" t="s">
        <v>23</v>
      </c>
      <c r="D621" s="200">
        <v>4</v>
      </c>
      <c r="E621" s="200" t="s">
        <v>32</v>
      </c>
      <c r="F621" s="200">
        <v>48</v>
      </c>
      <c r="G621" s="200">
        <v>4</v>
      </c>
      <c r="H621" s="200" t="s">
        <v>2280</v>
      </c>
      <c r="I621" s="178"/>
      <c r="J621" s="178"/>
      <c r="K621" s="178"/>
      <c r="L621" s="178"/>
      <c r="M621" s="178"/>
    </row>
    <row r="622" spans="1:13">
      <c r="A622" s="232" t="s">
        <v>1448</v>
      </c>
      <c r="B622" s="213" t="s">
        <v>300</v>
      </c>
      <c r="C622" s="212" t="s">
        <v>16</v>
      </c>
      <c r="D622" s="214">
        <v>4</v>
      </c>
      <c r="E622" s="216"/>
      <c r="F622" s="216"/>
      <c r="G622" s="216"/>
      <c r="H622" s="216"/>
    </row>
    <row r="623" spans="1:13">
      <c r="A623" s="232" t="s">
        <v>1449</v>
      </c>
      <c r="B623" s="213" t="s">
        <v>277</v>
      </c>
      <c r="C623" s="212" t="s">
        <v>278</v>
      </c>
      <c r="D623" s="214">
        <v>4</v>
      </c>
      <c r="E623" s="216"/>
      <c r="F623" s="216"/>
      <c r="G623" s="216"/>
      <c r="H623" s="216"/>
    </row>
    <row r="624" spans="1:13" ht="46.8">
      <c r="A624" s="232"/>
      <c r="B624" s="202" t="s">
        <v>2076</v>
      </c>
      <c r="C624" s="212"/>
      <c r="D624" s="214"/>
      <c r="E624" s="216"/>
      <c r="F624" s="216"/>
      <c r="G624" s="216"/>
      <c r="H624" s="216"/>
    </row>
    <row r="625" spans="1:9">
      <c r="A625" s="232" t="s">
        <v>1450</v>
      </c>
      <c r="B625" s="213" t="s">
        <v>280</v>
      </c>
      <c r="C625" s="212" t="s">
        <v>281</v>
      </c>
      <c r="D625" s="214">
        <v>3</v>
      </c>
      <c r="E625" s="216"/>
      <c r="F625" s="216"/>
      <c r="G625" s="216"/>
      <c r="H625" s="216"/>
    </row>
    <row r="626" spans="1:9">
      <c r="A626" s="232"/>
      <c r="B626" s="202" t="s">
        <v>2081</v>
      </c>
      <c r="C626" s="212"/>
      <c r="D626" s="214"/>
      <c r="E626" s="216"/>
      <c r="F626" s="216"/>
      <c r="G626" s="216"/>
      <c r="H626" s="216"/>
    </row>
    <row r="627" spans="1:9">
      <c r="A627" s="232" t="s">
        <v>1451</v>
      </c>
      <c r="B627" s="213" t="s">
        <v>283</v>
      </c>
      <c r="C627" s="212" t="s">
        <v>278</v>
      </c>
      <c r="D627" s="214">
        <v>1</v>
      </c>
      <c r="E627" s="216"/>
      <c r="F627" s="216"/>
      <c r="G627" s="216"/>
      <c r="H627" s="216"/>
    </row>
    <row r="628" spans="1:9">
      <c r="A628" s="232"/>
      <c r="B628" s="203" t="s">
        <v>116</v>
      </c>
      <c r="C628" s="212"/>
      <c r="D628" s="214"/>
      <c r="E628" s="216"/>
      <c r="F628" s="216"/>
      <c r="G628" s="216"/>
      <c r="H628" s="216"/>
    </row>
    <row r="629" spans="1:9">
      <c r="A629" s="232" t="s">
        <v>1452</v>
      </c>
      <c r="B629" s="213" t="s">
        <v>285</v>
      </c>
      <c r="C629" s="212" t="s">
        <v>16</v>
      </c>
      <c r="D629" s="214">
        <v>80</v>
      </c>
      <c r="E629" s="216"/>
      <c r="F629" s="216"/>
      <c r="G629" s="216"/>
      <c r="H629" s="216"/>
    </row>
    <row r="630" spans="1:9" ht="78">
      <c r="A630" s="232"/>
      <c r="B630" s="213" t="s">
        <v>324</v>
      </c>
      <c r="C630" s="212"/>
      <c r="D630" s="214"/>
      <c r="E630" s="216"/>
      <c r="F630" s="216"/>
      <c r="G630" s="216"/>
      <c r="H630" s="216"/>
    </row>
    <row r="631" spans="1:9">
      <c r="A631" s="232" t="s">
        <v>1453</v>
      </c>
      <c r="B631" s="213" t="s">
        <v>287</v>
      </c>
      <c r="C631" s="212" t="s">
        <v>16</v>
      </c>
      <c r="D631" s="214">
        <v>80</v>
      </c>
      <c r="E631" s="216"/>
      <c r="F631" s="216"/>
      <c r="G631" s="216"/>
      <c r="H631" s="216"/>
    </row>
    <row r="632" spans="1:9" ht="78">
      <c r="A632" s="232"/>
      <c r="B632" s="213" t="s">
        <v>325</v>
      </c>
      <c r="C632" s="212"/>
      <c r="D632" s="214"/>
      <c r="E632" s="216"/>
      <c r="F632" s="216"/>
      <c r="G632" s="216"/>
      <c r="H632" s="216"/>
    </row>
    <row r="633" spans="1:9">
      <c r="A633" s="232" t="s">
        <v>1454</v>
      </c>
      <c r="B633" s="213" t="s">
        <v>301</v>
      </c>
      <c r="C633" s="212" t="s">
        <v>16</v>
      </c>
      <c r="D633" s="214">
        <v>10</v>
      </c>
      <c r="E633" s="216"/>
      <c r="F633" s="216"/>
      <c r="G633" s="216"/>
      <c r="H633" s="216"/>
    </row>
    <row r="634" spans="1:9">
      <c r="A634" s="232" t="s">
        <v>1455</v>
      </c>
      <c r="B634" s="213" t="s">
        <v>302</v>
      </c>
      <c r="C634" s="212" t="s">
        <v>278</v>
      </c>
      <c r="D634" s="214">
        <v>2</v>
      </c>
      <c r="E634" s="216"/>
      <c r="F634" s="216"/>
      <c r="G634" s="216"/>
      <c r="H634" s="216"/>
    </row>
    <row r="635" spans="1:9">
      <c r="A635" s="232" t="s">
        <v>1997</v>
      </c>
      <c r="B635" s="203" t="s">
        <v>1549</v>
      </c>
      <c r="C635" s="212" t="s">
        <v>23</v>
      </c>
      <c r="D635" s="214">
        <v>1</v>
      </c>
      <c r="E635" s="216"/>
      <c r="F635" s="216"/>
      <c r="G635" s="216"/>
      <c r="H635" s="216"/>
    </row>
    <row r="636" spans="1:9" ht="58.5" customHeight="1">
      <c r="A636" s="212"/>
      <c r="B636" s="202" t="s">
        <v>1550</v>
      </c>
      <c r="C636" s="212"/>
      <c r="D636" s="214"/>
      <c r="E636" s="216"/>
      <c r="F636" s="216"/>
      <c r="G636" s="216"/>
      <c r="H636" s="216"/>
    </row>
    <row r="637" spans="1:9">
      <c r="A637" s="232" t="s">
        <v>1998</v>
      </c>
      <c r="B637" s="213" t="s">
        <v>1999</v>
      </c>
      <c r="C637" s="212" t="s">
        <v>16</v>
      </c>
      <c r="D637" s="214">
        <v>15</v>
      </c>
      <c r="E637" s="216"/>
      <c r="F637" s="216"/>
      <c r="G637" s="216"/>
      <c r="H637" s="216"/>
      <c r="I637" s="154" t="s">
        <v>1604</v>
      </c>
    </row>
    <row r="638" spans="1:9" ht="46.8">
      <c r="A638" s="232"/>
      <c r="B638" s="233" t="s">
        <v>2000</v>
      </c>
      <c r="C638" s="212"/>
      <c r="D638" s="214"/>
      <c r="E638" s="216"/>
      <c r="F638" s="216"/>
      <c r="G638" s="216"/>
      <c r="H638" s="216"/>
    </row>
    <row r="639" spans="1:9">
      <c r="A639" s="232" t="s">
        <v>2003</v>
      </c>
      <c r="B639" s="213" t="s">
        <v>2001</v>
      </c>
      <c r="C639" s="212" t="s">
        <v>16</v>
      </c>
      <c r="D639" s="214">
        <v>15</v>
      </c>
      <c r="E639" s="216"/>
      <c r="F639" s="216"/>
      <c r="G639" s="216"/>
      <c r="H639" s="216"/>
      <c r="I639" s="154" t="s">
        <v>1604</v>
      </c>
    </row>
    <row r="640" spans="1:9" ht="62.4">
      <c r="A640" s="232"/>
      <c r="B640" s="233" t="s">
        <v>2002</v>
      </c>
      <c r="C640" s="212"/>
      <c r="D640" s="214"/>
      <c r="E640" s="216"/>
      <c r="F640" s="216"/>
      <c r="G640" s="216"/>
      <c r="H640" s="216"/>
    </row>
    <row r="641" spans="1:9">
      <c r="A641" s="211" t="s">
        <v>361</v>
      </c>
      <c r="B641" s="247" t="s">
        <v>362</v>
      </c>
      <c r="C641" s="211"/>
      <c r="D641" s="193"/>
      <c r="E641" s="195"/>
      <c r="F641" s="195"/>
      <c r="G641" s="195"/>
      <c r="H641" s="195"/>
      <c r="I641" s="154" t="s">
        <v>2253</v>
      </c>
    </row>
    <row r="642" spans="1:9">
      <c r="A642" s="211">
        <v>1</v>
      </c>
      <c r="B642" s="210" t="s">
        <v>12</v>
      </c>
      <c r="C642" s="211" t="s">
        <v>13</v>
      </c>
      <c r="D642" s="193">
        <v>1</v>
      </c>
      <c r="E642" s="195"/>
      <c r="F642" s="195"/>
      <c r="G642" s="195"/>
      <c r="H642" s="195"/>
    </row>
    <row r="643" spans="1:9">
      <c r="A643" s="198" t="s">
        <v>14</v>
      </c>
      <c r="B643" s="197" t="s">
        <v>15</v>
      </c>
      <c r="C643" s="198" t="s">
        <v>16</v>
      </c>
      <c r="D643" s="59">
        <v>3</v>
      </c>
      <c r="E643" s="200" t="s">
        <v>14</v>
      </c>
      <c r="F643" s="200">
        <v>14</v>
      </c>
      <c r="G643" s="200">
        <v>3</v>
      </c>
      <c r="H643" s="200"/>
    </row>
    <row r="644" spans="1:9" ht="187.2">
      <c r="A644" s="198"/>
      <c r="B644" s="202" t="s">
        <v>17</v>
      </c>
      <c r="C644" s="198"/>
      <c r="D644" s="59"/>
      <c r="E644" s="200"/>
      <c r="F644" s="200"/>
      <c r="G644" s="200"/>
      <c r="H644" s="200"/>
    </row>
    <row r="645" spans="1:9">
      <c r="A645" s="198" t="s">
        <v>18</v>
      </c>
      <c r="B645" s="197" t="s">
        <v>19</v>
      </c>
      <c r="C645" s="198" t="s">
        <v>16</v>
      </c>
      <c r="D645" s="59">
        <v>3</v>
      </c>
      <c r="E645" s="200" t="s">
        <v>18</v>
      </c>
      <c r="F645" s="200">
        <v>15</v>
      </c>
      <c r="G645" s="200">
        <v>3</v>
      </c>
      <c r="H645" s="200"/>
    </row>
    <row r="646" spans="1:9" ht="78">
      <c r="A646" s="198"/>
      <c r="B646" s="202" t="s">
        <v>20</v>
      </c>
      <c r="C646" s="198"/>
      <c r="D646" s="59"/>
      <c r="E646" s="200"/>
      <c r="F646" s="200"/>
      <c r="G646" s="200"/>
      <c r="H646" s="200"/>
    </row>
    <row r="647" spans="1:9">
      <c r="A647" s="198" t="s">
        <v>21</v>
      </c>
      <c r="B647" s="197" t="s">
        <v>22</v>
      </c>
      <c r="C647" s="198" t="s">
        <v>23</v>
      </c>
      <c r="D647" s="59">
        <v>3</v>
      </c>
      <c r="E647" s="200" t="s">
        <v>21</v>
      </c>
      <c r="F647" s="200">
        <v>15</v>
      </c>
      <c r="G647" s="200">
        <v>3</v>
      </c>
      <c r="H647" s="200"/>
    </row>
    <row r="648" spans="1:9" ht="109.2">
      <c r="A648" s="198"/>
      <c r="B648" s="202" t="s">
        <v>328</v>
      </c>
      <c r="C648" s="198"/>
      <c r="D648" s="59"/>
      <c r="E648" s="200"/>
      <c r="F648" s="200"/>
      <c r="G648" s="200"/>
      <c r="H648" s="200"/>
    </row>
    <row r="649" spans="1:9">
      <c r="A649" s="198" t="s">
        <v>25</v>
      </c>
      <c r="B649" s="197" t="s">
        <v>26</v>
      </c>
      <c r="C649" s="198" t="s">
        <v>16</v>
      </c>
      <c r="D649" s="59">
        <v>3</v>
      </c>
      <c r="E649" s="200" t="s">
        <v>25</v>
      </c>
      <c r="F649" s="200">
        <v>15</v>
      </c>
      <c r="G649" s="200">
        <v>3</v>
      </c>
      <c r="H649" s="200"/>
    </row>
    <row r="650" spans="1:9" ht="62.4">
      <c r="A650" s="198"/>
      <c r="B650" s="202" t="s">
        <v>1995</v>
      </c>
      <c r="C650" s="198"/>
      <c r="D650" s="59"/>
      <c r="E650" s="200"/>
      <c r="F650" s="200"/>
      <c r="G650" s="200"/>
      <c r="H650" s="200"/>
    </row>
    <row r="651" spans="1:9">
      <c r="A651" s="198" t="s">
        <v>27</v>
      </c>
      <c r="B651" s="197" t="s">
        <v>28</v>
      </c>
      <c r="C651" s="198" t="s">
        <v>16</v>
      </c>
      <c r="D651" s="59">
        <v>3</v>
      </c>
      <c r="E651" s="200" t="s">
        <v>27</v>
      </c>
      <c r="F651" s="200">
        <v>15</v>
      </c>
      <c r="G651" s="200">
        <v>3</v>
      </c>
      <c r="H651" s="200"/>
    </row>
    <row r="652" spans="1:9" ht="156">
      <c r="A652" s="198"/>
      <c r="B652" s="202" t="s">
        <v>2082</v>
      </c>
      <c r="C652" s="198"/>
      <c r="D652" s="59"/>
      <c r="E652" s="200"/>
      <c r="F652" s="200"/>
      <c r="G652" s="200"/>
      <c r="H652" s="200"/>
    </row>
    <row r="653" spans="1:9">
      <c r="A653" s="198" t="s">
        <v>29</v>
      </c>
      <c r="B653" s="197" t="s">
        <v>30</v>
      </c>
      <c r="C653" s="198" t="s">
        <v>16</v>
      </c>
      <c r="D653" s="59">
        <v>3</v>
      </c>
      <c r="E653" s="200" t="s">
        <v>29</v>
      </c>
      <c r="F653" s="200">
        <v>15</v>
      </c>
      <c r="G653" s="200">
        <v>3</v>
      </c>
      <c r="H653" s="200"/>
    </row>
    <row r="654" spans="1:9">
      <c r="A654" s="198"/>
      <c r="B654" s="202" t="s">
        <v>31</v>
      </c>
      <c r="C654" s="198"/>
      <c r="D654" s="59"/>
      <c r="E654" s="200"/>
      <c r="F654" s="200"/>
      <c r="G654" s="200"/>
      <c r="H654" s="200"/>
    </row>
    <row r="655" spans="1:9">
      <c r="A655" s="198" t="s">
        <v>32</v>
      </c>
      <c r="B655" s="248" t="s">
        <v>33</v>
      </c>
      <c r="C655" s="198" t="s">
        <v>16</v>
      </c>
      <c r="D655" s="59">
        <v>2</v>
      </c>
      <c r="E655" s="200" t="s">
        <v>32</v>
      </c>
      <c r="F655" s="200">
        <v>15</v>
      </c>
      <c r="G655" s="200">
        <v>2</v>
      </c>
      <c r="H655" s="200" t="s">
        <v>2280</v>
      </c>
    </row>
    <row r="656" spans="1:9" ht="109.2">
      <c r="A656" s="198"/>
      <c r="B656" s="203" t="s">
        <v>34</v>
      </c>
      <c r="C656" s="198"/>
      <c r="D656" s="59"/>
      <c r="E656" s="200"/>
      <c r="F656" s="200"/>
      <c r="G656" s="200"/>
      <c r="H656" s="200"/>
    </row>
    <row r="657" spans="1:9">
      <c r="A657" s="198" t="s">
        <v>35</v>
      </c>
      <c r="B657" s="197" t="s">
        <v>36</v>
      </c>
      <c r="C657" s="198" t="s">
        <v>16</v>
      </c>
      <c r="D657" s="59">
        <v>1</v>
      </c>
      <c r="E657" s="200" t="s">
        <v>35</v>
      </c>
      <c r="F657" s="200">
        <v>15</v>
      </c>
      <c r="G657" s="200">
        <v>1</v>
      </c>
      <c r="H657" s="200"/>
    </row>
    <row r="658" spans="1:9" ht="109.2">
      <c r="A658" s="198"/>
      <c r="B658" s="203" t="s">
        <v>2033</v>
      </c>
      <c r="C658" s="198"/>
      <c r="D658" s="59"/>
      <c r="E658" s="200"/>
      <c r="F658" s="200"/>
      <c r="G658" s="200"/>
      <c r="H658" s="200"/>
    </row>
    <row r="659" spans="1:9">
      <c r="A659" s="198" t="s">
        <v>37</v>
      </c>
      <c r="B659" s="197" t="s">
        <v>45</v>
      </c>
      <c r="C659" s="198" t="s">
        <v>16</v>
      </c>
      <c r="D659" s="59">
        <v>3</v>
      </c>
      <c r="E659" s="200" t="s">
        <v>37</v>
      </c>
      <c r="F659" s="200">
        <v>15</v>
      </c>
      <c r="G659" s="200">
        <v>3</v>
      </c>
      <c r="H659" s="200"/>
    </row>
    <row r="660" spans="1:9" ht="46.8">
      <c r="A660" s="198"/>
      <c r="B660" s="203" t="s">
        <v>2094</v>
      </c>
      <c r="C660" s="198"/>
      <c r="D660" s="59"/>
      <c r="E660" s="200"/>
      <c r="F660" s="200"/>
      <c r="G660" s="200"/>
      <c r="H660" s="200"/>
    </row>
    <row r="661" spans="1:9">
      <c r="A661" s="227" t="s">
        <v>44</v>
      </c>
      <c r="B661" s="197" t="s">
        <v>47</v>
      </c>
      <c r="C661" s="198" t="s">
        <v>48</v>
      </c>
      <c r="D661" s="59">
        <v>3</v>
      </c>
      <c r="E661" s="200" t="s">
        <v>44</v>
      </c>
      <c r="F661" s="200">
        <v>15</v>
      </c>
      <c r="G661" s="200">
        <v>3</v>
      </c>
      <c r="H661" s="200"/>
    </row>
    <row r="662" spans="1:9">
      <c r="A662" s="198"/>
      <c r="B662" s="203" t="s">
        <v>329</v>
      </c>
      <c r="C662" s="198"/>
      <c r="D662" s="59"/>
      <c r="E662" s="200"/>
      <c r="F662" s="200"/>
      <c r="G662" s="200"/>
      <c r="H662" s="200"/>
    </row>
    <row r="663" spans="1:9">
      <c r="A663" s="198" t="s">
        <v>46</v>
      </c>
      <c r="B663" s="248" t="s">
        <v>51</v>
      </c>
      <c r="C663" s="198" t="s">
        <v>48</v>
      </c>
      <c r="D663" s="59">
        <v>3</v>
      </c>
      <c r="E663" s="200" t="s">
        <v>46</v>
      </c>
      <c r="F663" s="200">
        <v>15</v>
      </c>
      <c r="G663" s="200">
        <v>3</v>
      </c>
      <c r="H663" s="200" t="s">
        <v>2280</v>
      </c>
    </row>
    <row r="664" spans="1:9">
      <c r="A664" s="198"/>
      <c r="B664" s="203" t="s">
        <v>52</v>
      </c>
      <c r="C664" s="198"/>
      <c r="D664" s="59"/>
      <c r="E664" s="200"/>
      <c r="F664" s="200"/>
      <c r="G664" s="200"/>
      <c r="H664" s="200"/>
    </row>
    <row r="665" spans="1:9">
      <c r="A665" s="198" t="s">
        <v>50</v>
      </c>
      <c r="B665" s="248" t="s">
        <v>2296</v>
      </c>
      <c r="C665" s="198" t="s">
        <v>16</v>
      </c>
      <c r="D665" s="59">
        <v>3</v>
      </c>
      <c r="E665" s="200" t="s">
        <v>50</v>
      </c>
      <c r="F665" s="200">
        <v>15</v>
      </c>
      <c r="G665" s="200">
        <v>3</v>
      </c>
      <c r="H665" s="200" t="s">
        <v>2280</v>
      </c>
    </row>
    <row r="666" spans="1:9">
      <c r="A666" s="198"/>
      <c r="B666" s="203" t="s">
        <v>55</v>
      </c>
      <c r="C666" s="198"/>
      <c r="D666" s="59"/>
      <c r="E666" s="200"/>
      <c r="F666" s="200"/>
      <c r="G666" s="200"/>
      <c r="H666" s="200"/>
    </row>
    <row r="667" spans="1:9">
      <c r="A667" s="198" t="s">
        <v>53</v>
      </c>
      <c r="B667" s="197" t="s">
        <v>57</v>
      </c>
      <c r="C667" s="198" t="s">
        <v>23</v>
      </c>
      <c r="D667" s="59">
        <v>3</v>
      </c>
      <c r="E667" s="200" t="s">
        <v>53</v>
      </c>
      <c r="F667" s="200">
        <v>15</v>
      </c>
      <c r="G667" s="200">
        <v>3</v>
      </c>
      <c r="H667" s="200"/>
    </row>
    <row r="668" spans="1:9" ht="78">
      <c r="A668" s="198"/>
      <c r="B668" s="203" t="s">
        <v>2095</v>
      </c>
      <c r="C668" s="198"/>
      <c r="D668" s="59"/>
      <c r="E668" s="200"/>
      <c r="F668" s="200"/>
      <c r="G668" s="200"/>
      <c r="H668" s="200"/>
    </row>
    <row r="669" spans="1:9">
      <c r="A669" s="211">
        <v>2</v>
      </c>
      <c r="B669" s="210" t="s">
        <v>60</v>
      </c>
      <c r="C669" s="211" t="s">
        <v>13</v>
      </c>
      <c r="D669" s="193">
        <v>1</v>
      </c>
      <c r="E669" s="195"/>
      <c r="F669" s="195"/>
      <c r="G669" s="195"/>
      <c r="H669" s="195"/>
    </row>
    <row r="670" spans="1:9">
      <c r="A670" s="198" t="s">
        <v>61</v>
      </c>
      <c r="B670" s="197" t="s">
        <v>62</v>
      </c>
      <c r="C670" s="198" t="s">
        <v>23</v>
      </c>
      <c r="D670" s="59">
        <v>2</v>
      </c>
      <c r="E670" s="200" t="s">
        <v>61</v>
      </c>
      <c r="F670" s="200">
        <v>15</v>
      </c>
      <c r="G670" s="200">
        <v>2</v>
      </c>
      <c r="H670" s="200"/>
    </row>
    <row r="671" spans="1:9" ht="109.2">
      <c r="A671" s="198"/>
      <c r="B671" s="202" t="s">
        <v>2041</v>
      </c>
      <c r="C671" s="198"/>
      <c r="D671" s="59"/>
      <c r="E671" s="200"/>
      <c r="F671" s="200"/>
      <c r="G671" s="200"/>
      <c r="H671" s="200"/>
    </row>
    <row r="672" spans="1:9" ht="31.2">
      <c r="A672" s="198" t="s">
        <v>63</v>
      </c>
      <c r="B672" s="197" t="s">
        <v>1279</v>
      </c>
      <c r="C672" s="198" t="s">
        <v>23</v>
      </c>
      <c r="D672" s="59"/>
      <c r="E672" s="200" t="s">
        <v>65</v>
      </c>
      <c r="F672" s="200">
        <v>15</v>
      </c>
      <c r="G672" s="200">
        <v>3</v>
      </c>
      <c r="H672" s="200"/>
      <c r="I672" s="154" t="s">
        <v>1599</v>
      </c>
    </row>
    <row r="673" spans="1:9">
      <c r="A673" s="212" t="s">
        <v>330</v>
      </c>
      <c r="B673" s="213" t="s">
        <v>82</v>
      </c>
      <c r="C673" s="212" t="s">
        <v>16</v>
      </c>
      <c r="D673" s="214">
        <v>2</v>
      </c>
      <c r="E673" s="216"/>
      <c r="F673" s="216"/>
      <c r="G673" s="216"/>
      <c r="H673" s="216"/>
    </row>
    <row r="674" spans="1:9" ht="62.4">
      <c r="A674" s="213"/>
      <c r="B674" s="202" t="s">
        <v>2042</v>
      </c>
      <c r="C674" s="213"/>
      <c r="D674" s="213"/>
      <c r="E674" s="230"/>
      <c r="F674" s="230"/>
      <c r="G674" s="230"/>
      <c r="H674" s="230"/>
    </row>
    <row r="675" spans="1:9">
      <c r="A675" s="212" t="s">
        <v>331</v>
      </c>
      <c r="B675" s="213" t="s">
        <v>585</v>
      </c>
      <c r="C675" s="212" t="s">
        <v>16</v>
      </c>
      <c r="D675" s="214">
        <v>2</v>
      </c>
      <c r="E675" s="216"/>
      <c r="F675" s="216"/>
      <c r="G675" s="216"/>
      <c r="H675" s="216"/>
    </row>
    <row r="676" spans="1:9" ht="140.4">
      <c r="A676" s="212"/>
      <c r="B676" s="202" t="s">
        <v>2043</v>
      </c>
      <c r="C676" s="212"/>
      <c r="D676" s="214"/>
      <c r="E676" s="216"/>
      <c r="F676" s="216"/>
      <c r="G676" s="216"/>
      <c r="H676" s="216"/>
    </row>
    <row r="677" spans="1:9">
      <c r="A677" s="212" t="s">
        <v>332</v>
      </c>
      <c r="B677" s="213" t="s">
        <v>1207</v>
      </c>
      <c r="C677" s="212" t="s">
        <v>70</v>
      </c>
      <c r="D677" s="214">
        <v>2</v>
      </c>
      <c r="E677" s="216"/>
      <c r="F677" s="216"/>
      <c r="G677" s="216"/>
      <c r="H677" s="216"/>
    </row>
    <row r="678" spans="1:9">
      <c r="A678" s="212" t="s">
        <v>1206</v>
      </c>
      <c r="B678" s="213" t="s">
        <v>1481</v>
      </c>
      <c r="C678" s="212" t="s">
        <v>1184</v>
      </c>
      <c r="D678" s="214">
        <v>2</v>
      </c>
      <c r="E678" s="216"/>
      <c r="F678" s="216"/>
      <c r="G678" s="216"/>
      <c r="H678" s="216"/>
    </row>
    <row r="679" spans="1:9">
      <c r="A679" s="212" t="s">
        <v>1208</v>
      </c>
      <c r="B679" s="213" t="s">
        <v>1999</v>
      </c>
      <c r="C679" s="212" t="s">
        <v>16</v>
      </c>
      <c r="D679" s="214">
        <v>2</v>
      </c>
      <c r="E679" s="216"/>
      <c r="F679" s="216"/>
      <c r="G679" s="216"/>
      <c r="H679" s="216"/>
    </row>
    <row r="680" spans="1:9" ht="46.8">
      <c r="A680" s="212"/>
      <c r="B680" s="233" t="s">
        <v>2000</v>
      </c>
      <c r="C680" s="212"/>
      <c r="D680" s="214"/>
      <c r="E680" s="216"/>
      <c r="F680" s="216"/>
      <c r="G680" s="216"/>
      <c r="H680" s="216"/>
    </row>
    <row r="681" spans="1:9">
      <c r="A681" s="212" t="s">
        <v>1456</v>
      </c>
      <c r="B681" s="213" t="s">
        <v>2001</v>
      </c>
      <c r="C681" s="212" t="s">
        <v>16</v>
      </c>
      <c r="D681" s="214">
        <v>2</v>
      </c>
      <c r="E681" s="216"/>
      <c r="F681" s="216"/>
      <c r="G681" s="216"/>
      <c r="H681" s="216"/>
    </row>
    <row r="682" spans="1:9" ht="62.4">
      <c r="A682" s="212"/>
      <c r="B682" s="233" t="s">
        <v>2002</v>
      </c>
      <c r="C682" s="212"/>
      <c r="D682" s="214"/>
      <c r="E682" s="216"/>
      <c r="F682" s="216"/>
      <c r="G682" s="216"/>
      <c r="H682" s="216"/>
    </row>
    <row r="683" spans="1:9">
      <c r="A683" s="212" t="s">
        <v>2019</v>
      </c>
      <c r="B683" s="213" t="s">
        <v>72</v>
      </c>
      <c r="C683" s="212" t="s">
        <v>23</v>
      </c>
      <c r="D683" s="214">
        <v>1</v>
      </c>
      <c r="E683" s="216"/>
      <c r="F683" s="216"/>
      <c r="G683" s="216"/>
      <c r="H683" s="216"/>
    </row>
    <row r="684" spans="1:9" ht="31.2">
      <c r="A684" s="212"/>
      <c r="B684" s="202" t="s">
        <v>2044</v>
      </c>
      <c r="C684" s="212"/>
      <c r="D684" s="212"/>
      <c r="E684" s="219"/>
      <c r="F684" s="219"/>
      <c r="G684" s="219"/>
      <c r="H684" s="219"/>
    </row>
    <row r="685" spans="1:9">
      <c r="A685" s="211">
        <v>3</v>
      </c>
      <c r="B685" s="210" t="s">
        <v>1552</v>
      </c>
      <c r="C685" s="211" t="s">
        <v>74</v>
      </c>
      <c r="D685" s="193">
        <v>1</v>
      </c>
      <c r="E685" s="195"/>
      <c r="F685" s="195"/>
      <c r="G685" s="195"/>
      <c r="H685" s="195"/>
      <c r="I685" s="154" t="s">
        <v>1599</v>
      </c>
    </row>
    <row r="686" spans="1:9">
      <c r="A686" s="198" t="s">
        <v>75</v>
      </c>
      <c r="B686" s="204" t="s">
        <v>76</v>
      </c>
      <c r="C686" s="198" t="s">
        <v>23</v>
      </c>
      <c r="D686" s="59">
        <v>1</v>
      </c>
      <c r="E686" s="200" t="s">
        <v>75</v>
      </c>
      <c r="F686" s="200">
        <v>15</v>
      </c>
      <c r="G686" s="200">
        <v>1</v>
      </c>
      <c r="H686" s="200"/>
      <c r="I686" s="154" t="s">
        <v>1599</v>
      </c>
    </row>
    <row r="687" spans="1:9" ht="218.4">
      <c r="A687" s="198"/>
      <c r="B687" s="203" t="s">
        <v>2096</v>
      </c>
      <c r="C687" s="198"/>
      <c r="D687" s="59"/>
      <c r="E687" s="200"/>
      <c r="F687" s="199"/>
      <c r="G687" s="200"/>
      <c r="H687" s="200"/>
    </row>
    <row r="688" spans="1:9">
      <c r="A688" s="198" t="s">
        <v>78</v>
      </c>
      <c r="B688" s="258" t="s">
        <v>79</v>
      </c>
      <c r="C688" s="198" t="s">
        <v>23</v>
      </c>
      <c r="D688" s="59">
        <v>1</v>
      </c>
      <c r="E688" s="200" t="s">
        <v>78</v>
      </c>
      <c r="F688" s="200">
        <v>15</v>
      </c>
      <c r="G688" s="200">
        <v>1</v>
      </c>
      <c r="H688" s="200"/>
      <c r="I688" s="154" t="s">
        <v>1599</v>
      </c>
    </row>
    <row r="689" spans="1:8" ht="46.8">
      <c r="A689" s="198"/>
      <c r="B689" s="203" t="s">
        <v>365</v>
      </c>
      <c r="C689" s="198"/>
      <c r="D689" s="59"/>
      <c r="E689" s="200"/>
      <c r="F689" s="200"/>
      <c r="G689" s="200"/>
      <c r="H689" s="200"/>
    </row>
    <row r="690" spans="1:8" ht="31.2">
      <c r="A690" s="198" t="s">
        <v>81</v>
      </c>
      <c r="B690" s="197" t="s">
        <v>1281</v>
      </c>
      <c r="C690" s="198" t="s">
        <v>23</v>
      </c>
      <c r="D690" s="59"/>
      <c r="E690" s="200" t="s">
        <v>81</v>
      </c>
      <c r="F690" s="200">
        <v>15</v>
      </c>
      <c r="G690" s="200">
        <v>1</v>
      </c>
      <c r="H690" s="200"/>
    </row>
    <row r="691" spans="1:8">
      <c r="A691" s="212" t="s">
        <v>2242</v>
      </c>
      <c r="B691" s="213" t="s">
        <v>82</v>
      </c>
      <c r="C691" s="212" t="s">
        <v>16</v>
      </c>
      <c r="D691" s="214">
        <v>1</v>
      </c>
      <c r="E691" s="216"/>
      <c r="F691" s="216"/>
      <c r="G691" s="216"/>
      <c r="H691" s="216"/>
    </row>
    <row r="692" spans="1:8" ht="109.2">
      <c r="A692" s="212"/>
      <c r="B692" s="203" t="s">
        <v>2046</v>
      </c>
      <c r="C692" s="213"/>
      <c r="D692" s="213"/>
      <c r="E692" s="230"/>
      <c r="F692" s="230"/>
      <c r="G692" s="230"/>
      <c r="H692" s="230"/>
    </row>
    <row r="693" spans="1:8">
      <c r="A693" s="212" t="s">
        <v>2243</v>
      </c>
      <c r="B693" s="203" t="s">
        <v>68</v>
      </c>
      <c r="C693" s="212" t="s">
        <v>16</v>
      </c>
      <c r="D693" s="214">
        <v>1</v>
      </c>
      <c r="E693" s="216"/>
      <c r="F693" s="216"/>
      <c r="G693" s="216"/>
      <c r="H693" s="216"/>
    </row>
    <row r="694" spans="1:8" ht="140.4">
      <c r="A694" s="212"/>
      <c r="B694" s="202" t="s">
        <v>2087</v>
      </c>
      <c r="C694" s="212"/>
      <c r="D694" s="214"/>
      <c r="E694" s="216"/>
      <c r="F694" s="216"/>
      <c r="G694" s="216"/>
      <c r="H694" s="216"/>
    </row>
    <row r="695" spans="1:8">
      <c r="A695" s="212" t="s">
        <v>2244</v>
      </c>
      <c r="B695" s="213" t="s">
        <v>1481</v>
      </c>
      <c r="C695" s="212" t="s">
        <v>1184</v>
      </c>
      <c r="D695" s="214">
        <v>1</v>
      </c>
      <c r="E695" s="216"/>
      <c r="F695" s="216"/>
      <c r="G695" s="216"/>
      <c r="H695" s="216"/>
    </row>
    <row r="696" spans="1:8">
      <c r="A696" s="212" t="s">
        <v>2245</v>
      </c>
      <c r="B696" s="213" t="s">
        <v>1999</v>
      </c>
      <c r="C696" s="212" t="s">
        <v>16</v>
      </c>
      <c r="D696" s="214">
        <v>1</v>
      </c>
      <c r="E696" s="216"/>
      <c r="F696" s="216"/>
      <c r="G696" s="216"/>
      <c r="H696" s="216"/>
    </row>
    <row r="697" spans="1:8" ht="46.8">
      <c r="A697" s="212"/>
      <c r="B697" s="233" t="s">
        <v>2000</v>
      </c>
      <c r="C697" s="212"/>
      <c r="D697" s="214"/>
      <c r="E697" s="216"/>
      <c r="F697" s="216"/>
      <c r="G697" s="216"/>
      <c r="H697" s="216"/>
    </row>
    <row r="698" spans="1:8">
      <c r="A698" s="212" t="s">
        <v>2246</v>
      </c>
      <c r="B698" s="213" t="s">
        <v>2001</v>
      </c>
      <c r="C698" s="212" t="s">
        <v>16</v>
      </c>
      <c r="D698" s="214">
        <v>1</v>
      </c>
      <c r="E698" s="216"/>
      <c r="F698" s="216"/>
      <c r="G698" s="216"/>
      <c r="H698" s="216"/>
    </row>
    <row r="699" spans="1:8" ht="62.4">
      <c r="A699" s="212"/>
      <c r="B699" s="233" t="s">
        <v>2002</v>
      </c>
      <c r="C699" s="212"/>
      <c r="D699" s="214"/>
      <c r="E699" s="216"/>
      <c r="F699" s="216"/>
      <c r="G699" s="216"/>
      <c r="H699" s="216"/>
    </row>
    <row r="700" spans="1:8">
      <c r="A700" s="211">
        <v>4</v>
      </c>
      <c r="B700" s="210" t="s">
        <v>83</v>
      </c>
      <c r="C700" s="211" t="s">
        <v>13</v>
      </c>
      <c r="D700" s="193">
        <v>1</v>
      </c>
      <c r="E700" s="195"/>
      <c r="F700" s="195"/>
      <c r="G700" s="195"/>
      <c r="H700" s="195"/>
    </row>
    <row r="701" spans="1:8">
      <c r="A701" s="198" t="s">
        <v>84</v>
      </c>
      <c r="B701" s="226" t="s">
        <v>87</v>
      </c>
      <c r="C701" s="198" t="s">
        <v>16</v>
      </c>
      <c r="D701" s="59">
        <v>2</v>
      </c>
      <c r="E701" s="200" t="s">
        <v>86</v>
      </c>
      <c r="F701" s="200">
        <v>15</v>
      </c>
      <c r="G701" s="200">
        <v>2</v>
      </c>
      <c r="H701" s="200"/>
    </row>
    <row r="702" spans="1:8" ht="109.2">
      <c r="A702" s="198"/>
      <c r="B702" s="202" t="s">
        <v>2049</v>
      </c>
      <c r="C702" s="198"/>
      <c r="D702" s="59"/>
      <c r="E702" s="200"/>
      <c r="F702" s="200"/>
      <c r="G702" s="200"/>
      <c r="H702" s="200"/>
    </row>
    <row r="703" spans="1:8">
      <c r="A703" s="198" t="s">
        <v>86</v>
      </c>
      <c r="B703" s="226" t="s">
        <v>366</v>
      </c>
      <c r="C703" s="198" t="s">
        <v>16</v>
      </c>
      <c r="D703" s="59">
        <v>2</v>
      </c>
      <c r="E703" s="200" t="s">
        <v>88</v>
      </c>
      <c r="F703" s="200">
        <v>15</v>
      </c>
      <c r="G703" s="200">
        <v>2</v>
      </c>
      <c r="H703" s="200"/>
    </row>
    <row r="704" spans="1:8" ht="123.6" customHeight="1">
      <c r="A704" s="198"/>
      <c r="B704" s="202" t="s">
        <v>90</v>
      </c>
      <c r="C704" s="198"/>
      <c r="D704" s="59"/>
      <c r="E704" s="200"/>
      <c r="F704" s="200"/>
      <c r="G704" s="200"/>
      <c r="H704" s="200"/>
    </row>
    <row r="705" spans="1:8">
      <c r="A705" s="198" t="s">
        <v>88</v>
      </c>
      <c r="B705" s="226" t="s">
        <v>367</v>
      </c>
      <c r="C705" s="198" t="s">
        <v>16</v>
      </c>
      <c r="D705" s="59">
        <v>2</v>
      </c>
      <c r="E705" s="200" t="s">
        <v>91</v>
      </c>
      <c r="F705" s="200">
        <v>16</v>
      </c>
      <c r="G705" s="200">
        <v>2</v>
      </c>
      <c r="H705" s="200"/>
    </row>
    <row r="706" spans="1:8" ht="124.8">
      <c r="A706" s="198"/>
      <c r="B706" s="203" t="s">
        <v>93</v>
      </c>
      <c r="C706" s="198"/>
      <c r="D706" s="59"/>
      <c r="E706" s="200"/>
      <c r="F706" s="200"/>
      <c r="G706" s="200"/>
      <c r="H706" s="200"/>
    </row>
    <row r="707" spans="1:8">
      <c r="A707" s="198" t="s">
        <v>91</v>
      </c>
      <c r="B707" s="226" t="s">
        <v>95</v>
      </c>
      <c r="C707" s="198" t="s">
        <v>16</v>
      </c>
      <c r="D707" s="59">
        <v>2</v>
      </c>
      <c r="E707" s="200" t="s">
        <v>94</v>
      </c>
      <c r="F707" s="200">
        <v>16</v>
      </c>
      <c r="G707" s="200">
        <v>2</v>
      </c>
      <c r="H707" s="200"/>
    </row>
    <row r="708" spans="1:8" ht="109.2">
      <c r="A708" s="198"/>
      <c r="B708" s="202" t="s">
        <v>368</v>
      </c>
      <c r="C708" s="198"/>
      <c r="D708" s="59"/>
      <c r="E708" s="200"/>
      <c r="F708" s="200"/>
      <c r="G708" s="200"/>
      <c r="H708" s="200"/>
    </row>
    <row r="709" spans="1:8">
      <c r="A709" s="198" t="s">
        <v>94</v>
      </c>
      <c r="B709" s="226" t="s">
        <v>98</v>
      </c>
      <c r="C709" s="198" t="s">
        <v>16</v>
      </c>
      <c r="D709" s="259">
        <v>2</v>
      </c>
      <c r="E709" s="260" t="s">
        <v>97</v>
      </c>
      <c r="F709" s="260">
        <v>16</v>
      </c>
      <c r="G709" s="260">
        <v>2</v>
      </c>
      <c r="H709" s="260"/>
    </row>
    <row r="710" spans="1:8" ht="93.6">
      <c r="A710" s="198"/>
      <c r="B710" s="202" t="s">
        <v>99</v>
      </c>
      <c r="C710" s="198"/>
      <c r="D710" s="259"/>
      <c r="E710" s="260"/>
      <c r="F710" s="260"/>
      <c r="G710" s="260"/>
      <c r="H710" s="260"/>
    </row>
    <row r="711" spans="1:8">
      <c r="A711" s="198" t="s">
        <v>97</v>
      </c>
      <c r="B711" s="226" t="s">
        <v>101</v>
      </c>
      <c r="C711" s="198" t="s">
        <v>16</v>
      </c>
      <c r="D711" s="59">
        <v>3</v>
      </c>
      <c r="E711" s="200" t="s">
        <v>100</v>
      </c>
      <c r="F711" s="200">
        <v>16</v>
      </c>
      <c r="G711" s="200">
        <v>3</v>
      </c>
      <c r="H711" s="200"/>
    </row>
    <row r="712" spans="1:8" ht="78">
      <c r="A712" s="198"/>
      <c r="B712" s="202" t="s">
        <v>102</v>
      </c>
      <c r="C712" s="198"/>
      <c r="D712" s="59"/>
      <c r="E712" s="200"/>
      <c r="F712" s="200"/>
      <c r="G712" s="200"/>
      <c r="H712" s="200"/>
    </row>
    <row r="713" spans="1:8">
      <c r="A713" s="198" t="s">
        <v>100</v>
      </c>
      <c r="B713" s="226" t="s">
        <v>104</v>
      </c>
      <c r="C713" s="198" t="s">
        <v>16</v>
      </c>
      <c r="D713" s="59">
        <v>2</v>
      </c>
      <c r="E713" s="200" t="s">
        <v>103</v>
      </c>
      <c r="F713" s="200">
        <v>16</v>
      </c>
      <c r="G713" s="200">
        <v>2</v>
      </c>
      <c r="H713" s="200"/>
    </row>
    <row r="714" spans="1:8" ht="93.6">
      <c r="A714" s="198"/>
      <c r="B714" s="202" t="s">
        <v>105</v>
      </c>
      <c r="C714" s="198"/>
      <c r="D714" s="59"/>
      <c r="E714" s="200"/>
      <c r="F714" s="200"/>
      <c r="G714" s="200"/>
      <c r="H714" s="200"/>
    </row>
    <row r="715" spans="1:8">
      <c r="A715" s="198" t="s">
        <v>103</v>
      </c>
      <c r="B715" s="226" t="s">
        <v>107</v>
      </c>
      <c r="C715" s="198" t="s">
        <v>23</v>
      </c>
      <c r="D715" s="59">
        <v>1</v>
      </c>
      <c r="E715" s="200" t="s">
        <v>106</v>
      </c>
      <c r="F715" s="200">
        <v>16</v>
      </c>
      <c r="G715" s="200">
        <v>1</v>
      </c>
      <c r="H715" s="200"/>
    </row>
    <row r="716" spans="1:8" ht="156">
      <c r="A716" s="198"/>
      <c r="B716" s="202" t="s">
        <v>108</v>
      </c>
      <c r="C716" s="198"/>
      <c r="D716" s="59"/>
      <c r="E716" s="200"/>
      <c r="F716" s="200"/>
      <c r="G716" s="200"/>
      <c r="H716" s="200"/>
    </row>
    <row r="717" spans="1:8">
      <c r="A717" s="198" t="s">
        <v>106</v>
      </c>
      <c r="B717" s="197" t="s">
        <v>1325</v>
      </c>
      <c r="C717" s="99" t="s">
        <v>23</v>
      </c>
      <c r="D717" s="59">
        <v>1</v>
      </c>
      <c r="E717" s="200" t="s">
        <v>109</v>
      </c>
      <c r="F717" s="200">
        <v>16</v>
      </c>
      <c r="G717" s="200">
        <v>1</v>
      </c>
      <c r="H717" s="200"/>
    </row>
    <row r="718" spans="1:8">
      <c r="A718" s="212" t="s">
        <v>1354</v>
      </c>
      <c r="B718" s="213" t="s">
        <v>110</v>
      </c>
      <c r="C718" s="212" t="s">
        <v>16</v>
      </c>
      <c r="D718" s="214">
        <v>1</v>
      </c>
      <c r="E718" s="216"/>
      <c r="F718" s="216"/>
      <c r="G718" s="216"/>
      <c r="H718" s="216"/>
    </row>
    <row r="719" spans="1:8" ht="78">
      <c r="A719" s="212"/>
      <c r="B719" s="202" t="s">
        <v>2088</v>
      </c>
      <c r="C719" s="212"/>
      <c r="D719" s="214"/>
      <c r="E719" s="216"/>
      <c r="F719" s="216"/>
      <c r="G719" s="216"/>
      <c r="H719" s="216"/>
    </row>
    <row r="720" spans="1:8">
      <c r="A720" s="212" t="s">
        <v>1354</v>
      </c>
      <c r="B720" s="213" t="s">
        <v>1360</v>
      </c>
      <c r="C720" s="212" t="s">
        <v>16</v>
      </c>
      <c r="D720" s="214">
        <v>2</v>
      </c>
      <c r="E720" s="216"/>
      <c r="F720" s="216"/>
      <c r="G720" s="216"/>
      <c r="H720" s="216"/>
    </row>
    <row r="721" spans="1:8">
      <c r="A721" s="212"/>
      <c r="B721" s="202" t="s">
        <v>116</v>
      </c>
      <c r="C721" s="212" t="s">
        <v>16</v>
      </c>
      <c r="D721" s="214"/>
      <c r="E721" s="216"/>
      <c r="F721" s="216"/>
      <c r="G721" s="216"/>
      <c r="H721" s="216"/>
    </row>
    <row r="722" spans="1:8">
      <c r="A722" s="227" t="s">
        <v>109</v>
      </c>
      <c r="B722" s="197" t="s">
        <v>1326</v>
      </c>
      <c r="C722" s="99" t="s">
        <v>23</v>
      </c>
      <c r="D722" s="59">
        <v>1</v>
      </c>
      <c r="E722" s="200" t="s">
        <v>112</v>
      </c>
      <c r="F722" s="200">
        <v>16</v>
      </c>
      <c r="G722" s="200">
        <v>1</v>
      </c>
      <c r="H722" s="200"/>
    </row>
    <row r="723" spans="1:8">
      <c r="A723" s="228" t="s">
        <v>1323</v>
      </c>
      <c r="B723" s="213" t="s">
        <v>113</v>
      </c>
      <c r="C723" s="212" t="s">
        <v>16</v>
      </c>
      <c r="D723" s="214">
        <v>1</v>
      </c>
      <c r="E723" s="216"/>
      <c r="F723" s="216"/>
      <c r="G723" s="216"/>
      <c r="H723" s="216"/>
    </row>
    <row r="724" spans="1:8" ht="31.2">
      <c r="A724" s="212"/>
      <c r="B724" s="202" t="s">
        <v>114</v>
      </c>
      <c r="C724" s="212"/>
      <c r="D724" s="214"/>
      <c r="E724" s="216"/>
      <c r="F724" s="216"/>
      <c r="G724" s="216"/>
      <c r="H724" s="216"/>
    </row>
    <row r="725" spans="1:8">
      <c r="A725" s="212" t="s">
        <v>1324</v>
      </c>
      <c r="B725" s="213" t="s">
        <v>115</v>
      </c>
      <c r="C725" s="212" t="s">
        <v>16</v>
      </c>
      <c r="D725" s="214">
        <v>1</v>
      </c>
      <c r="E725" s="216"/>
      <c r="F725" s="216"/>
      <c r="G725" s="216"/>
      <c r="H725" s="216"/>
    </row>
    <row r="726" spans="1:8">
      <c r="A726" s="212"/>
      <c r="B726" s="202" t="s">
        <v>116</v>
      </c>
      <c r="C726" s="212"/>
      <c r="D726" s="214"/>
      <c r="E726" s="216"/>
      <c r="F726" s="216"/>
      <c r="G726" s="216"/>
      <c r="H726" s="216"/>
    </row>
    <row r="727" spans="1:8">
      <c r="A727" s="198" t="s">
        <v>112</v>
      </c>
      <c r="B727" s="197" t="s">
        <v>118</v>
      </c>
      <c r="C727" s="198" t="s">
        <v>23</v>
      </c>
      <c r="D727" s="59">
        <v>1</v>
      </c>
      <c r="E727" s="200" t="s">
        <v>117</v>
      </c>
      <c r="F727" s="200">
        <v>16</v>
      </c>
      <c r="G727" s="200">
        <v>1</v>
      </c>
      <c r="H727" s="200"/>
    </row>
    <row r="728" spans="1:8" ht="78">
      <c r="A728" s="198"/>
      <c r="B728" s="202" t="s">
        <v>119</v>
      </c>
      <c r="C728" s="198"/>
      <c r="D728" s="59"/>
      <c r="E728" s="200"/>
      <c r="F728" s="200"/>
      <c r="G728" s="200"/>
      <c r="H728" s="200"/>
    </row>
    <row r="729" spans="1:8">
      <c r="A729" s="198" t="s">
        <v>117</v>
      </c>
      <c r="B729" s="197" t="s">
        <v>1291</v>
      </c>
      <c r="C729" s="198" t="s">
        <v>23</v>
      </c>
      <c r="D729" s="59"/>
      <c r="E729" s="200" t="s">
        <v>2295</v>
      </c>
      <c r="F729" s="200">
        <v>16</v>
      </c>
      <c r="G729" s="200">
        <v>4</v>
      </c>
      <c r="H729" s="200"/>
    </row>
    <row r="730" spans="1:8">
      <c r="A730" s="212" t="s">
        <v>1292</v>
      </c>
      <c r="B730" s="213" t="s">
        <v>369</v>
      </c>
      <c r="C730" s="212" t="s">
        <v>16</v>
      </c>
      <c r="D730" s="214">
        <v>2</v>
      </c>
      <c r="E730" s="216"/>
      <c r="F730" s="216"/>
      <c r="G730" s="216"/>
      <c r="H730" s="216"/>
    </row>
    <row r="731" spans="1:8" ht="171.6">
      <c r="A731" s="212"/>
      <c r="B731" s="202" t="s">
        <v>2050</v>
      </c>
      <c r="C731" s="212"/>
      <c r="D731" s="214"/>
      <c r="E731" s="216"/>
      <c r="F731" s="216"/>
      <c r="G731" s="216"/>
      <c r="H731" s="216"/>
    </row>
    <row r="732" spans="1:8">
      <c r="A732" s="212" t="s">
        <v>1331</v>
      </c>
      <c r="B732" s="202" t="s">
        <v>121</v>
      </c>
      <c r="C732" s="212" t="s">
        <v>16</v>
      </c>
      <c r="D732" s="214">
        <v>4</v>
      </c>
      <c r="E732" s="216"/>
      <c r="F732" s="216"/>
      <c r="G732" s="216"/>
      <c r="H732" s="216"/>
    </row>
    <row r="733" spans="1:8" ht="31.2">
      <c r="A733" s="212"/>
      <c r="B733" s="202" t="s">
        <v>122</v>
      </c>
      <c r="C733" s="212"/>
      <c r="D733" s="214"/>
      <c r="E733" s="216"/>
      <c r="F733" s="216"/>
      <c r="G733" s="216"/>
      <c r="H733" s="216"/>
    </row>
    <row r="734" spans="1:8">
      <c r="A734" s="211">
        <v>5</v>
      </c>
      <c r="B734" s="210" t="s">
        <v>123</v>
      </c>
      <c r="C734" s="211" t="s">
        <v>74</v>
      </c>
      <c r="D734" s="193">
        <v>1</v>
      </c>
      <c r="E734" s="195"/>
      <c r="F734" s="195"/>
      <c r="G734" s="195"/>
      <c r="H734" s="195"/>
    </row>
    <row r="735" spans="1:8">
      <c r="A735" s="198" t="s">
        <v>124</v>
      </c>
      <c r="B735" s="197" t="s">
        <v>125</v>
      </c>
      <c r="C735" s="198" t="s">
        <v>16</v>
      </c>
      <c r="D735" s="59">
        <v>2</v>
      </c>
      <c r="E735" s="200" t="s">
        <v>124</v>
      </c>
      <c r="F735" s="200">
        <v>16</v>
      </c>
      <c r="G735" s="200">
        <v>2</v>
      </c>
      <c r="H735" s="200"/>
    </row>
    <row r="736" spans="1:8" ht="280.8">
      <c r="A736" s="198"/>
      <c r="B736" s="202" t="s">
        <v>126</v>
      </c>
      <c r="C736" s="198"/>
      <c r="D736" s="59"/>
      <c r="E736" s="200"/>
      <c r="F736" s="200"/>
      <c r="G736" s="200"/>
      <c r="H736" s="200"/>
    </row>
    <row r="737" spans="1:8">
      <c r="A737" s="198" t="s">
        <v>127</v>
      </c>
      <c r="B737" s="197" t="s">
        <v>128</v>
      </c>
      <c r="C737" s="198" t="s">
        <v>16</v>
      </c>
      <c r="D737" s="59">
        <v>1</v>
      </c>
      <c r="E737" s="200" t="s">
        <v>127</v>
      </c>
      <c r="F737" s="200">
        <v>16</v>
      </c>
      <c r="G737" s="200">
        <v>1</v>
      </c>
      <c r="H737" s="200"/>
    </row>
    <row r="738" spans="1:8" ht="93.6">
      <c r="A738" s="198"/>
      <c r="B738" s="202" t="s">
        <v>129</v>
      </c>
      <c r="C738" s="198"/>
      <c r="D738" s="59"/>
      <c r="E738" s="200"/>
      <c r="F738" s="200"/>
      <c r="G738" s="200"/>
      <c r="H738" s="200"/>
    </row>
    <row r="739" spans="1:8">
      <c r="A739" s="198" t="s">
        <v>130</v>
      </c>
      <c r="B739" s="197" t="s">
        <v>131</v>
      </c>
      <c r="C739" s="198" t="s">
        <v>16</v>
      </c>
      <c r="D739" s="59">
        <v>2</v>
      </c>
      <c r="E739" s="200" t="s">
        <v>130</v>
      </c>
      <c r="F739" s="200">
        <v>16</v>
      </c>
      <c r="G739" s="200">
        <v>2</v>
      </c>
      <c r="H739" s="200"/>
    </row>
    <row r="740" spans="1:8" ht="124.8">
      <c r="A740" s="198"/>
      <c r="B740" s="202" t="s">
        <v>2052</v>
      </c>
      <c r="C740" s="198"/>
      <c r="D740" s="59"/>
      <c r="E740" s="200"/>
      <c r="F740" s="200"/>
      <c r="G740" s="200"/>
      <c r="H740" s="200"/>
    </row>
    <row r="741" spans="1:8">
      <c r="A741" s="198" t="s">
        <v>132</v>
      </c>
      <c r="B741" s="197" t="s">
        <v>133</v>
      </c>
      <c r="C741" s="198" t="s">
        <v>16</v>
      </c>
      <c r="D741" s="59">
        <v>4</v>
      </c>
      <c r="E741" s="200" t="s">
        <v>132</v>
      </c>
      <c r="F741" s="200">
        <v>16</v>
      </c>
      <c r="G741" s="200">
        <v>4</v>
      </c>
      <c r="H741" s="200"/>
    </row>
    <row r="742" spans="1:8" ht="171.6">
      <c r="A742" s="198"/>
      <c r="B742" s="202" t="s">
        <v>2050</v>
      </c>
      <c r="C742" s="198"/>
      <c r="D742" s="59"/>
      <c r="E742" s="200"/>
      <c r="F742" s="200"/>
      <c r="G742" s="200"/>
      <c r="H742" s="200"/>
    </row>
    <row r="743" spans="1:8">
      <c r="A743" s="198" t="s">
        <v>134</v>
      </c>
      <c r="B743" s="197" t="s">
        <v>135</v>
      </c>
      <c r="C743" s="198" t="s">
        <v>23</v>
      </c>
      <c r="D743" s="59">
        <v>1</v>
      </c>
      <c r="E743" s="200" t="s">
        <v>134</v>
      </c>
      <c r="F743" s="200">
        <v>16</v>
      </c>
      <c r="G743" s="200">
        <v>1</v>
      </c>
      <c r="H743" s="200"/>
    </row>
    <row r="744" spans="1:8" ht="124.8">
      <c r="A744" s="198"/>
      <c r="B744" s="202" t="s">
        <v>136</v>
      </c>
      <c r="C744" s="198"/>
      <c r="D744" s="59"/>
      <c r="E744" s="200"/>
      <c r="F744" s="200"/>
      <c r="G744" s="200"/>
      <c r="H744" s="200"/>
    </row>
    <row r="745" spans="1:8">
      <c r="A745" s="211">
        <v>6</v>
      </c>
      <c r="B745" s="210" t="s">
        <v>137</v>
      </c>
      <c r="C745" s="211" t="s">
        <v>138</v>
      </c>
      <c r="D745" s="193">
        <v>1</v>
      </c>
      <c r="E745" s="195"/>
      <c r="F745" s="195"/>
      <c r="G745" s="195"/>
      <c r="H745" s="195"/>
    </row>
    <row r="746" spans="1:8" ht="46.8">
      <c r="A746" s="198" t="s">
        <v>139</v>
      </c>
      <c r="B746" s="197" t="s">
        <v>1282</v>
      </c>
      <c r="C746" s="198" t="s">
        <v>23</v>
      </c>
      <c r="D746" s="200">
        <v>1</v>
      </c>
      <c r="E746" s="200" t="s">
        <v>139</v>
      </c>
      <c r="F746" s="200">
        <v>16</v>
      </c>
      <c r="G746" s="200">
        <v>1</v>
      </c>
      <c r="H746" s="200"/>
    </row>
    <row r="747" spans="1:8">
      <c r="A747" s="212" t="s">
        <v>140</v>
      </c>
      <c r="B747" s="213" t="s">
        <v>370</v>
      </c>
      <c r="C747" s="212" t="s">
        <v>16</v>
      </c>
      <c r="D747" s="214">
        <v>1</v>
      </c>
      <c r="E747" s="216"/>
      <c r="F747" s="216"/>
      <c r="G747" s="216"/>
      <c r="H747" s="216"/>
    </row>
    <row r="748" spans="1:8" ht="156">
      <c r="A748" s="212"/>
      <c r="B748" s="202" t="s">
        <v>2097</v>
      </c>
      <c r="C748" s="212"/>
      <c r="D748" s="214"/>
      <c r="E748" s="216"/>
      <c r="F748" s="216"/>
      <c r="G748" s="216"/>
      <c r="H748" s="216"/>
    </row>
    <row r="749" spans="1:8">
      <c r="A749" s="212" t="s">
        <v>142</v>
      </c>
      <c r="B749" s="213" t="s">
        <v>68</v>
      </c>
      <c r="C749" s="212" t="s">
        <v>16</v>
      </c>
      <c r="D749" s="214">
        <v>1</v>
      </c>
      <c r="E749" s="216"/>
      <c r="F749" s="216"/>
      <c r="G749" s="216"/>
      <c r="H749" s="216"/>
    </row>
    <row r="750" spans="1:8" ht="62.4">
      <c r="A750" s="212"/>
      <c r="B750" s="202" t="s">
        <v>2053</v>
      </c>
      <c r="C750" s="212"/>
      <c r="D750" s="214"/>
      <c r="E750" s="216"/>
      <c r="F750" s="216"/>
      <c r="G750" s="216"/>
      <c r="H750" s="216"/>
    </row>
    <row r="751" spans="1:8">
      <c r="A751" s="212" t="s">
        <v>143</v>
      </c>
      <c r="B751" s="213" t="s">
        <v>144</v>
      </c>
      <c r="C751" s="212" t="s">
        <v>371</v>
      </c>
      <c r="D751" s="214">
        <v>1</v>
      </c>
      <c r="E751" s="216"/>
      <c r="F751" s="216"/>
      <c r="G751" s="216"/>
      <c r="H751" s="216"/>
    </row>
    <row r="752" spans="1:8" ht="111.9" customHeight="1">
      <c r="A752" s="212"/>
      <c r="B752" s="202" t="s">
        <v>2054</v>
      </c>
      <c r="C752" s="212"/>
      <c r="D752" s="214"/>
      <c r="E752" s="216"/>
      <c r="F752" s="216"/>
      <c r="G752" s="216"/>
      <c r="H752" s="216"/>
    </row>
    <row r="753" spans="1:9">
      <c r="A753" s="212" t="s">
        <v>145</v>
      </c>
      <c r="B753" s="213" t="s">
        <v>146</v>
      </c>
      <c r="C753" s="212" t="s">
        <v>371</v>
      </c>
      <c r="D753" s="214">
        <v>1</v>
      </c>
      <c r="E753" s="216"/>
      <c r="F753" s="216"/>
      <c r="G753" s="216"/>
      <c r="H753" s="216"/>
    </row>
    <row r="754" spans="1:9" ht="46.8">
      <c r="A754" s="212"/>
      <c r="B754" s="202" t="s">
        <v>2055</v>
      </c>
      <c r="C754" s="212"/>
      <c r="D754" s="214"/>
      <c r="E754" s="216"/>
      <c r="F754" s="216"/>
      <c r="G754" s="216"/>
      <c r="H754" s="216"/>
    </row>
    <row r="755" spans="1:9">
      <c r="A755" s="212" t="s">
        <v>148</v>
      </c>
      <c r="B755" s="213" t="s">
        <v>149</v>
      </c>
      <c r="C755" s="212" t="s">
        <v>16</v>
      </c>
      <c r="D755" s="214">
        <v>1</v>
      </c>
      <c r="E755" s="216"/>
      <c r="F755" s="216"/>
      <c r="G755" s="216"/>
      <c r="H755" s="216"/>
    </row>
    <row r="756" spans="1:9" ht="46.8">
      <c r="A756" s="212"/>
      <c r="B756" s="203" t="s">
        <v>2056</v>
      </c>
      <c r="C756" s="212"/>
      <c r="D756" s="214"/>
      <c r="E756" s="216"/>
      <c r="F756" s="216"/>
      <c r="G756" s="216"/>
      <c r="H756" s="216"/>
    </row>
    <row r="757" spans="1:9">
      <c r="A757" s="212" t="s">
        <v>1186</v>
      </c>
      <c r="B757" s="213" t="s">
        <v>1481</v>
      </c>
      <c r="C757" s="212" t="s">
        <v>1184</v>
      </c>
      <c r="D757" s="214">
        <v>1</v>
      </c>
      <c r="E757" s="216"/>
      <c r="F757" s="216"/>
      <c r="G757" s="216"/>
      <c r="H757" s="216"/>
    </row>
    <row r="758" spans="1:9">
      <c r="A758" s="212" t="s">
        <v>1187</v>
      </c>
      <c r="B758" s="213" t="s">
        <v>1999</v>
      </c>
      <c r="C758" s="212" t="s">
        <v>16</v>
      </c>
      <c r="D758" s="214">
        <v>1</v>
      </c>
      <c r="E758" s="216"/>
      <c r="F758" s="216"/>
      <c r="G758" s="216"/>
      <c r="H758" s="216"/>
    </row>
    <row r="759" spans="1:9" ht="46.8">
      <c r="A759" s="212"/>
      <c r="B759" s="233" t="s">
        <v>2000</v>
      </c>
      <c r="C759" s="212"/>
      <c r="D759" s="214"/>
      <c r="E759" s="216"/>
      <c r="F759" s="216"/>
      <c r="G759" s="216"/>
      <c r="H759" s="216"/>
    </row>
    <row r="760" spans="1:9">
      <c r="A760" s="212" t="s">
        <v>2014</v>
      </c>
      <c r="B760" s="213" t="s">
        <v>2001</v>
      </c>
      <c r="C760" s="212" t="s">
        <v>16</v>
      </c>
      <c r="D760" s="214">
        <v>1</v>
      </c>
      <c r="E760" s="216"/>
      <c r="F760" s="216"/>
      <c r="G760" s="216"/>
      <c r="H760" s="216"/>
    </row>
    <row r="761" spans="1:9" ht="62.4">
      <c r="A761" s="212"/>
      <c r="B761" s="233" t="s">
        <v>2002</v>
      </c>
      <c r="C761" s="212"/>
      <c r="D761" s="214"/>
      <c r="E761" s="216"/>
      <c r="F761" s="216"/>
      <c r="G761" s="216"/>
      <c r="H761" s="216"/>
    </row>
    <row r="762" spans="1:9" ht="46.8">
      <c r="A762" s="198" t="s">
        <v>341</v>
      </c>
      <c r="B762" s="197" t="s">
        <v>1289</v>
      </c>
      <c r="C762" s="198" t="s">
        <v>23</v>
      </c>
      <c r="D762" s="59">
        <v>2</v>
      </c>
      <c r="E762" s="200" t="s">
        <v>341</v>
      </c>
      <c r="F762" s="200">
        <v>16</v>
      </c>
      <c r="G762" s="200">
        <v>2</v>
      </c>
      <c r="H762" s="200"/>
      <c r="I762" s="178" t="s">
        <v>2385</v>
      </c>
    </row>
    <row r="763" spans="1:9" ht="31.2">
      <c r="A763" s="212" t="s">
        <v>150</v>
      </c>
      <c r="B763" s="213" t="s">
        <v>372</v>
      </c>
      <c r="C763" s="212" t="s">
        <v>16</v>
      </c>
      <c r="D763" s="214">
        <v>2</v>
      </c>
      <c r="E763" s="216"/>
      <c r="F763" s="216"/>
      <c r="G763" s="216"/>
      <c r="H763" s="216"/>
    </row>
    <row r="764" spans="1:9" ht="156">
      <c r="A764" s="212"/>
      <c r="B764" s="202" t="s">
        <v>340</v>
      </c>
      <c r="C764" s="212"/>
      <c r="D764" s="214"/>
      <c r="E764" s="216"/>
      <c r="F764" s="216"/>
      <c r="G764" s="216"/>
      <c r="H764" s="216"/>
    </row>
    <row r="765" spans="1:9">
      <c r="A765" s="212" t="s">
        <v>152</v>
      </c>
      <c r="B765" s="213" t="s">
        <v>68</v>
      </c>
      <c r="C765" s="212" t="s">
        <v>16</v>
      </c>
      <c r="D765" s="214">
        <v>2</v>
      </c>
      <c r="E765" s="216"/>
      <c r="F765" s="216"/>
      <c r="G765" s="216"/>
      <c r="H765" s="216"/>
    </row>
    <row r="766" spans="1:9" ht="62.4">
      <c r="A766" s="212"/>
      <c r="B766" s="202" t="s">
        <v>2053</v>
      </c>
      <c r="C766" s="212"/>
      <c r="D766" s="214"/>
      <c r="E766" s="216"/>
      <c r="F766" s="216"/>
      <c r="G766" s="216"/>
      <c r="H766" s="216"/>
    </row>
    <row r="767" spans="1:9">
      <c r="A767" s="212" t="s">
        <v>153</v>
      </c>
      <c r="B767" s="213" t="s">
        <v>343</v>
      </c>
      <c r="C767" s="212" t="s">
        <v>371</v>
      </c>
      <c r="D767" s="214">
        <v>2</v>
      </c>
      <c r="E767" s="216"/>
      <c r="F767" s="216"/>
      <c r="G767" s="216"/>
      <c r="H767" s="216"/>
    </row>
    <row r="768" spans="1:9" ht="46.8">
      <c r="A768" s="212"/>
      <c r="B768" s="202" t="s">
        <v>2055</v>
      </c>
      <c r="C768" s="212"/>
      <c r="D768" s="214"/>
      <c r="E768" s="216"/>
      <c r="F768" s="216"/>
      <c r="G768" s="216"/>
      <c r="H768" s="216"/>
    </row>
    <row r="769" spans="1:8">
      <c r="A769" s="212" t="s">
        <v>154</v>
      </c>
      <c r="B769" s="213" t="s">
        <v>149</v>
      </c>
      <c r="C769" s="212" t="s">
        <v>16</v>
      </c>
      <c r="D769" s="214">
        <v>2</v>
      </c>
      <c r="E769" s="216"/>
      <c r="F769" s="216"/>
      <c r="G769" s="216"/>
      <c r="H769" s="216"/>
    </row>
    <row r="770" spans="1:8" ht="46.8">
      <c r="A770" s="212"/>
      <c r="B770" s="203" t="s">
        <v>2056</v>
      </c>
      <c r="C770" s="212"/>
      <c r="D770" s="214"/>
      <c r="E770" s="216"/>
      <c r="F770" s="216"/>
      <c r="G770" s="216"/>
      <c r="H770" s="216"/>
    </row>
    <row r="771" spans="1:8">
      <c r="A771" s="212" t="s">
        <v>1188</v>
      </c>
      <c r="B771" s="213" t="s">
        <v>1999</v>
      </c>
      <c r="C771" s="212" t="s">
        <v>16</v>
      </c>
      <c r="D771" s="214">
        <v>2</v>
      </c>
      <c r="E771" s="216"/>
      <c r="F771" s="216"/>
      <c r="G771" s="216"/>
      <c r="H771" s="216"/>
    </row>
    <row r="772" spans="1:8" ht="46.8">
      <c r="A772" s="212"/>
      <c r="B772" s="233" t="s">
        <v>2000</v>
      </c>
      <c r="C772" s="212"/>
      <c r="D772" s="214"/>
      <c r="E772" s="216"/>
      <c r="F772" s="216"/>
      <c r="G772" s="216"/>
      <c r="H772" s="216"/>
    </row>
    <row r="773" spans="1:8">
      <c r="A773" s="212" t="s">
        <v>1191</v>
      </c>
      <c r="B773" s="213" t="s">
        <v>2001</v>
      </c>
      <c r="C773" s="212" t="s">
        <v>16</v>
      </c>
      <c r="D773" s="214">
        <v>2</v>
      </c>
      <c r="E773" s="216"/>
      <c r="F773" s="216"/>
      <c r="G773" s="216"/>
      <c r="H773" s="216"/>
    </row>
    <row r="774" spans="1:8" ht="62.4">
      <c r="A774" s="212"/>
      <c r="B774" s="233" t="s">
        <v>2002</v>
      </c>
      <c r="C774" s="212"/>
      <c r="D774" s="214"/>
      <c r="E774" s="216"/>
      <c r="F774" s="216"/>
      <c r="G774" s="216"/>
      <c r="H774" s="216"/>
    </row>
    <row r="775" spans="1:8">
      <c r="A775" s="251" t="s">
        <v>155</v>
      </c>
      <c r="B775" s="197" t="s">
        <v>165</v>
      </c>
      <c r="C775" s="198" t="s">
        <v>23</v>
      </c>
      <c r="D775" s="59">
        <v>1</v>
      </c>
      <c r="E775" s="200" t="s">
        <v>155</v>
      </c>
      <c r="F775" s="200">
        <v>16</v>
      </c>
      <c r="G775" s="200">
        <v>1</v>
      </c>
      <c r="H775" s="200"/>
    </row>
    <row r="776" spans="1:8" ht="140.4">
      <c r="A776" s="198"/>
      <c r="B776" s="202" t="s">
        <v>166</v>
      </c>
      <c r="C776" s="198"/>
      <c r="D776" s="59"/>
      <c r="E776" s="200"/>
      <c r="F776" s="199"/>
      <c r="G776" s="200"/>
      <c r="H776" s="200"/>
    </row>
    <row r="777" spans="1:8">
      <c r="A777" s="211">
        <v>7</v>
      </c>
      <c r="B777" s="210" t="s">
        <v>167</v>
      </c>
      <c r="C777" s="211" t="s">
        <v>13</v>
      </c>
      <c r="D777" s="193">
        <v>1</v>
      </c>
      <c r="E777" s="194" t="s">
        <v>759</v>
      </c>
      <c r="F777" s="194"/>
      <c r="G777" s="195"/>
      <c r="H777" s="195"/>
    </row>
    <row r="778" spans="1:8">
      <c r="A778" s="198" t="s">
        <v>168</v>
      </c>
      <c r="B778" s="226" t="s">
        <v>169</v>
      </c>
      <c r="C778" s="198" t="s">
        <v>23</v>
      </c>
      <c r="D778" s="59">
        <v>1</v>
      </c>
      <c r="E778" s="199" t="s">
        <v>168</v>
      </c>
      <c r="F778" s="199" t="s">
        <v>2271</v>
      </c>
      <c r="G778" s="200">
        <v>1</v>
      </c>
      <c r="H778" s="200"/>
    </row>
    <row r="779" spans="1:8" ht="140.4">
      <c r="A779" s="198"/>
      <c r="B779" s="202" t="s">
        <v>170</v>
      </c>
      <c r="C779" s="198"/>
      <c r="D779" s="59"/>
      <c r="E779" s="200"/>
      <c r="F779" s="199"/>
      <c r="G779" s="200"/>
      <c r="H779" s="200"/>
    </row>
    <row r="780" spans="1:8" ht="36.75" customHeight="1">
      <c r="A780" s="198" t="s">
        <v>171</v>
      </c>
      <c r="B780" s="226" t="s">
        <v>373</v>
      </c>
      <c r="C780" s="198" t="s">
        <v>23</v>
      </c>
      <c r="D780" s="59">
        <v>4</v>
      </c>
      <c r="E780" s="199" t="s">
        <v>171</v>
      </c>
      <c r="F780" s="199" t="s">
        <v>2281</v>
      </c>
      <c r="G780" s="200">
        <v>6</v>
      </c>
      <c r="H780" s="200"/>
    </row>
    <row r="781" spans="1:8" ht="140.4">
      <c r="A781" s="198"/>
      <c r="B781" s="202" t="s">
        <v>2098</v>
      </c>
      <c r="C781" s="198"/>
      <c r="D781" s="59"/>
      <c r="E781" s="200"/>
      <c r="F781" s="199"/>
      <c r="G781" s="200"/>
      <c r="H781" s="200"/>
    </row>
    <row r="782" spans="1:8">
      <c r="A782" s="198" t="s">
        <v>173</v>
      </c>
      <c r="B782" s="226" t="s">
        <v>174</v>
      </c>
      <c r="C782" s="198" t="s">
        <v>16</v>
      </c>
      <c r="D782" s="59">
        <v>2</v>
      </c>
      <c r="E782" s="199" t="s">
        <v>173</v>
      </c>
      <c r="F782" s="199" t="s">
        <v>2281</v>
      </c>
      <c r="G782" s="200">
        <v>3</v>
      </c>
      <c r="H782" s="200"/>
    </row>
    <row r="783" spans="1:8" ht="78">
      <c r="A783" s="198"/>
      <c r="B783" s="202" t="s">
        <v>2099</v>
      </c>
      <c r="C783" s="198"/>
      <c r="D783" s="59"/>
      <c r="E783" s="200"/>
      <c r="F783" s="199"/>
      <c r="G783" s="200"/>
      <c r="H783" s="200"/>
    </row>
    <row r="784" spans="1:8">
      <c r="A784" s="198" t="s">
        <v>175</v>
      </c>
      <c r="B784" s="226" t="s">
        <v>176</v>
      </c>
      <c r="C784" s="198" t="s">
        <v>16</v>
      </c>
      <c r="D784" s="59">
        <v>2</v>
      </c>
      <c r="E784" s="199" t="s">
        <v>175</v>
      </c>
      <c r="F784" s="199" t="s">
        <v>2281</v>
      </c>
      <c r="G784" s="200">
        <v>3</v>
      </c>
      <c r="H784" s="200"/>
    </row>
    <row r="785" spans="1:9" ht="124.8">
      <c r="A785" s="198"/>
      <c r="B785" s="202" t="s">
        <v>177</v>
      </c>
      <c r="C785" s="198"/>
      <c r="D785" s="59"/>
      <c r="E785" s="200"/>
      <c r="F785" s="199"/>
      <c r="G785" s="200"/>
      <c r="H785" s="200"/>
    </row>
    <row r="786" spans="1:9">
      <c r="A786" s="198" t="s">
        <v>178</v>
      </c>
      <c r="B786" s="226" t="s">
        <v>179</v>
      </c>
      <c r="C786" s="198" t="s">
        <v>16</v>
      </c>
      <c r="D786" s="59">
        <v>4</v>
      </c>
      <c r="E786" s="199" t="s">
        <v>178</v>
      </c>
      <c r="F786" s="199" t="s">
        <v>2281</v>
      </c>
      <c r="G786" s="200">
        <v>10</v>
      </c>
      <c r="H786" s="200"/>
    </row>
    <row r="787" spans="1:9" ht="156">
      <c r="A787" s="198"/>
      <c r="B787" s="203" t="s">
        <v>2100</v>
      </c>
      <c r="C787" s="198"/>
      <c r="D787" s="59"/>
      <c r="E787" s="200"/>
      <c r="F787" s="199"/>
      <c r="G787" s="200"/>
      <c r="H787" s="200"/>
    </row>
    <row r="788" spans="1:9">
      <c r="A788" s="198" t="s">
        <v>180</v>
      </c>
      <c r="B788" s="197" t="s">
        <v>181</v>
      </c>
      <c r="C788" s="198" t="s">
        <v>16</v>
      </c>
      <c r="D788" s="59">
        <v>3</v>
      </c>
      <c r="E788" s="199" t="s">
        <v>180</v>
      </c>
      <c r="F788" s="199" t="s">
        <v>2281</v>
      </c>
      <c r="G788" s="200">
        <v>5</v>
      </c>
      <c r="H788" s="200"/>
    </row>
    <row r="789" spans="1:9" ht="93.6">
      <c r="A789" s="198"/>
      <c r="B789" s="203" t="s">
        <v>477</v>
      </c>
      <c r="C789" s="198"/>
      <c r="D789" s="59"/>
      <c r="E789" s="200"/>
      <c r="F789" s="199"/>
      <c r="G789" s="200"/>
      <c r="H789" s="200"/>
    </row>
    <row r="790" spans="1:9">
      <c r="A790" s="211">
        <v>8</v>
      </c>
      <c r="B790" s="210" t="s">
        <v>1332</v>
      </c>
      <c r="C790" s="211" t="s">
        <v>13</v>
      </c>
      <c r="D790" s="193">
        <v>1</v>
      </c>
      <c r="E790" s="194" t="s">
        <v>761</v>
      </c>
      <c r="F790" s="194" t="s">
        <v>2281</v>
      </c>
      <c r="G790" s="195"/>
      <c r="H790" s="195"/>
      <c r="I790" s="154" t="s">
        <v>1599</v>
      </c>
    </row>
    <row r="791" spans="1:9">
      <c r="A791" s="198" t="s">
        <v>187</v>
      </c>
      <c r="B791" s="197" t="s">
        <v>188</v>
      </c>
      <c r="C791" s="198" t="s">
        <v>16</v>
      </c>
      <c r="D791" s="198">
        <v>2</v>
      </c>
      <c r="E791" s="199" t="s">
        <v>187</v>
      </c>
      <c r="F791" s="199" t="s">
        <v>2281</v>
      </c>
      <c r="G791" s="241">
        <v>3</v>
      </c>
      <c r="H791" s="241"/>
    </row>
    <row r="792" spans="1:9" ht="171.6">
      <c r="A792" s="198"/>
      <c r="B792" s="202" t="s">
        <v>189</v>
      </c>
      <c r="C792" s="198"/>
      <c r="D792" s="198"/>
      <c r="E792" s="241"/>
      <c r="F792" s="199"/>
      <c r="G792" s="241"/>
      <c r="H792" s="241"/>
    </row>
    <row r="793" spans="1:9">
      <c r="A793" s="198" t="s">
        <v>190</v>
      </c>
      <c r="B793" s="226" t="s">
        <v>191</v>
      </c>
      <c r="C793" s="198" t="s">
        <v>16</v>
      </c>
      <c r="D793" s="198">
        <v>2</v>
      </c>
      <c r="E793" s="199" t="s">
        <v>190</v>
      </c>
      <c r="F793" s="199" t="s">
        <v>2281</v>
      </c>
      <c r="G793" s="241">
        <v>3</v>
      </c>
      <c r="H793" s="241"/>
    </row>
    <row r="794" spans="1:9" ht="31.2">
      <c r="A794" s="198"/>
      <c r="B794" s="203" t="s">
        <v>192</v>
      </c>
      <c r="C794" s="198"/>
      <c r="D794" s="198"/>
      <c r="E794" s="241"/>
      <c r="F794" s="199"/>
      <c r="G794" s="241"/>
      <c r="H794" s="241"/>
    </row>
    <row r="795" spans="1:9">
      <c r="A795" s="198" t="s">
        <v>193</v>
      </c>
      <c r="B795" s="226" t="s">
        <v>194</v>
      </c>
      <c r="C795" s="198" t="s">
        <v>16</v>
      </c>
      <c r="D795" s="198">
        <v>1</v>
      </c>
      <c r="E795" s="199" t="s">
        <v>193</v>
      </c>
      <c r="F795" s="199" t="s">
        <v>2281</v>
      </c>
      <c r="G795" s="241">
        <v>2</v>
      </c>
      <c r="H795" s="241"/>
    </row>
    <row r="796" spans="1:9" ht="31.2">
      <c r="A796" s="198"/>
      <c r="B796" s="203" t="s">
        <v>195</v>
      </c>
      <c r="C796" s="198"/>
      <c r="D796" s="198"/>
      <c r="E796" s="241"/>
      <c r="F796" s="199"/>
      <c r="G796" s="241"/>
      <c r="H796" s="241"/>
    </row>
    <row r="797" spans="1:9">
      <c r="A797" s="198" t="s">
        <v>196</v>
      </c>
      <c r="B797" s="226" t="s">
        <v>197</v>
      </c>
      <c r="C797" s="198" t="s">
        <v>16</v>
      </c>
      <c r="D797" s="198">
        <v>1</v>
      </c>
      <c r="E797" s="199" t="s">
        <v>196</v>
      </c>
      <c r="F797" s="199" t="s">
        <v>2281</v>
      </c>
      <c r="G797" s="241">
        <v>2</v>
      </c>
      <c r="H797" s="241"/>
    </row>
    <row r="798" spans="1:9" ht="31.2">
      <c r="A798" s="198"/>
      <c r="B798" s="235" t="s">
        <v>198</v>
      </c>
      <c r="C798" s="198"/>
      <c r="D798" s="198"/>
      <c r="E798" s="241"/>
      <c r="F798" s="199"/>
      <c r="G798" s="241"/>
      <c r="H798" s="241"/>
    </row>
    <row r="799" spans="1:9">
      <c r="A799" s="198" t="s">
        <v>199</v>
      </c>
      <c r="B799" s="226" t="s">
        <v>200</v>
      </c>
      <c r="C799" s="198" t="s">
        <v>16</v>
      </c>
      <c r="D799" s="198">
        <v>1</v>
      </c>
      <c r="E799" s="199" t="s">
        <v>199</v>
      </c>
      <c r="F799" s="199" t="s">
        <v>2281</v>
      </c>
      <c r="G799" s="241">
        <v>2</v>
      </c>
      <c r="H799" s="241"/>
    </row>
    <row r="800" spans="1:9" ht="62.4" customHeight="1">
      <c r="A800" s="198"/>
      <c r="B800" s="203" t="s">
        <v>201</v>
      </c>
      <c r="C800" s="198"/>
      <c r="D800" s="198"/>
      <c r="E800" s="241"/>
      <c r="F800" s="199"/>
      <c r="G800" s="241"/>
      <c r="H800" s="241"/>
    </row>
    <row r="801" spans="1:8">
      <c r="A801" s="198" t="s">
        <v>202</v>
      </c>
      <c r="B801" s="226" t="s">
        <v>203</v>
      </c>
      <c r="C801" s="198" t="s">
        <v>16</v>
      </c>
      <c r="D801" s="198">
        <v>2</v>
      </c>
      <c r="E801" s="199" t="s">
        <v>202</v>
      </c>
      <c r="F801" s="199" t="s">
        <v>2281</v>
      </c>
      <c r="G801" s="241">
        <v>4</v>
      </c>
      <c r="H801" s="241"/>
    </row>
    <row r="802" spans="1:8" ht="62.4">
      <c r="A802" s="198"/>
      <c r="B802" s="236" t="s">
        <v>204</v>
      </c>
      <c r="C802" s="198"/>
      <c r="D802" s="198"/>
      <c r="E802" s="241"/>
      <c r="F802" s="199"/>
      <c r="G802" s="241"/>
      <c r="H802" s="241"/>
    </row>
    <row r="803" spans="1:8">
      <c r="A803" s="198" t="s">
        <v>205</v>
      </c>
      <c r="B803" s="197" t="s">
        <v>206</v>
      </c>
      <c r="C803" s="198" t="s">
        <v>16</v>
      </c>
      <c r="D803" s="198">
        <v>4</v>
      </c>
      <c r="E803" s="199" t="s">
        <v>205</v>
      </c>
      <c r="F803" s="199" t="s">
        <v>2281</v>
      </c>
      <c r="G803" s="241">
        <v>8</v>
      </c>
      <c r="H803" s="241"/>
    </row>
    <row r="804" spans="1:8" ht="46.8">
      <c r="A804" s="198"/>
      <c r="B804" s="203" t="s">
        <v>2101</v>
      </c>
      <c r="C804" s="198"/>
      <c r="D804" s="198"/>
      <c r="E804" s="241"/>
      <c r="F804" s="199"/>
      <c r="G804" s="241"/>
      <c r="H804" s="241"/>
    </row>
    <row r="805" spans="1:8">
      <c r="A805" s="198" t="s">
        <v>208</v>
      </c>
      <c r="B805" s="197" t="s">
        <v>209</v>
      </c>
      <c r="C805" s="198" t="s">
        <v>16</v>
      </c>
      <c r="D805" s="198">
        <v>4</v>
      </c>
      <c r="E805" s="199" t="s">
        <v>208</v>
      </c>
      <c r="F805" s="199" t="s">
        <v>2281</v>
      </c>
      <c r="G805" s="241">
        <v>8</v>
      </c>
      <c r="H805" s="241"/>
    </row>
    <row r="806" spans="1:8" ht="31.2">
      <c r="A806" s="198"/>
      <c r="B806" s="203" t="s">
        <v>210</v>
      </c>
      <c r="C806" s="198"/>
      <c r="D806" s="198"/>
      <c r="E806" s="241"/>
      <c r="F806" s="199"/>
      <c r="G806" s="241"/>
      <c r="H806" s="241"/>
    </row>
    <row r="807" spans="1:8">
      <c r="A807" s="211">
        <v>9</v>
      </c>
      <c r="B807" s="210" t="s">
        <v>219</v>
      </c>
      <c r="C807" s="211" t="s">
        <v>13</v>
      </c>
      <c r="D807" s="193">
        <v>1</v>
      </c>
      <c r="E807" s="194" t="s">
        <v>763</v>
      </c>
      <c r="F807" s="194"/>
      <c r="G807" s="195"/>
      <c r="H807" s="195"/>
    </row>
    <row r="808" spans="1:8" ht="51.75" customHeight="1">
      <c r="A808" s="198" t="s">
        <v>212</v>
      </c>
      <c r="B808" s="197" t="s">
        <v>1285</v>
      </c>
      <c r="C808" s="198" t="s">
        <v>23</v>
      </c>
      <c r="D808" s="200">
        <v>1</v>
      </c>
      <c r="E808" s="200" t="s">
        <v>212</v>
      </c>
      <c r="F808" s="199" t="s">
        <v>2281</v>
      </c>
      <c r="G808" s="200">
        <v>1</v>
      </c>
      <c r="H808" s="200"/>
    </row>
    <row r="809" spans="1:8">
      <c r="A809" s="212" t="s">
        <v>1210</v>
      </c>
      <c r="B809" s="213" t="s">
        <v>221</v>
      </c>
      <c r="C809" s="212" t="s">
        <v>70</v>
      </c>
      <c r="D809" s="214">
        <v>1</v>
      </c>
      <c r="E809" s="215"/>
      <c r="F809" s="215"/>
      <c r="G809" s="216"/>
      <c r="H809" s="216"/>
    </row>
    <row r="810" spans="1:8" ht="93.6">
      <c r="A810" s="212"/>
      <c r="B810" s="202" t="s">
        <v>2102</v>
      </c>
      <c r="C810" s="212"/>
      <c r="D810" s="214"/>
      <c r="E810" s="216"/>
      <c r="F810" s="215"/>
      <c r="G810" s="216"/>
      <c r="H810" s="216"/>
    </row>
    <row r="811" spans="1:8">
      <c r="A811" s="212" t="s">
        <v>1211</v>
      </c>
      <c r="B811" s="213" t="s">
        <v>223</v>
      </c>
      <c r="C811" s="212" t="s">
        <v>16</v>
      </c>
      <c r="D811" s="214">
        <v>1</v>
      </c>
      <c r="E811" s="215"/>
      <c r="F811" s="215"/>
      <c r="G811" s="216"/>
      <c r="H811" s="216"/>
    </row>
    <row r="812" spans="1:8" ht="124.8">
      <c r="A812" s="212"/>
      <c r="B812" s="203" t="s">
        <v>2103</v>
      </c>
      <c r="C812" s="212"/>
      <c r="D812" s="214"/>
      <c r="E812" s="216"/>
      <c r="F812" s="215"/>
      <c r="G812" s="216"/>
      <c r="H812" s="216"/>
    </row>
    <row r="813" spans="1:8">
      <c r="A813" s="212" t="s">
        <v>1212</v>
      </c>
      <c r="B813" s="213" t="s">
        <v>585</v>
      </c>
      <c r="C813" s="212" t="s">
        <v>16</v>
      </c>
      <c r="D813" s="214">
        <v>1</v>
      </c>
      <c r="E813" s="215"/>
      <c r="F813" s="215"/>
      <c r="G813" s="216"/>
      <c r="H813" s="216"/>
    </row>
    <row r="814" spans="1:8" ht="62.4">
      <c r="A814" s="212"/>
      <c r="B814" s="233" t="s">
        <v>2053</v>
      </c>
      <c r="C814" s="212"/>
      <c r="D814" s="214"/>
      <c r="E814" s="216"/>
      <c r="F814" s="215"/>
      <c r="G814" s="216"/>
      <c r="H814" s="216"/>
    </row>
    <row r="815" spans="1:8">
      <c r="A815" s="212" t="s">
        <v>1213</v>
      </c>
      <c r="B815" s="213" t="s">
        <v>1999</v>
      </c>
      <c r="C815" s="212" t="s">
        <v>16</v>
      </c>
      <c r="D815" s="214">
        <v>1</v>
      </c>
      <c r="E815" s="215"/>
      <c r="F815" s="215"/>
      <c r="G815" s="216"/>
      <c r="H815" s="216"/>
    </row>
    <row r="816" spans="1:8" ht="46.8">
      <c r="A816" s="212"/>
      <c r="B816" s="233" t="s">
        <v>2000</v>
      </c>
      <c r="C816" s="212"/>
      <c r="D816" s="214"/>
      <c r="E816" s="216"/>
      <c r="F816" s="215"/>
      <c r="G816" s="216"/>
      <c r="H816" s="216"/>
    </row>
    <row r="817" spans="1:8">
      <c r="A817" s="212" t="s">
        <v>1214</v>
      </c>
      <c r="B817" s="213" t="s">
        <v>2001</v>
      </c>
      <c r="C817" s="212" t="s">
        <v>16</v>
      </c>
      <c r="D817" s="214">
        <v>1</v>
      </c>
      <c r="E817" s="215"/>
      <c r="F817" s="215"/>
      <c r="G817" s="216"/>
      <c r="H817" s="216"/>
    </row>
    <row r="818" spans="1:8" ht="62.4">
      <c r="A818" s="212"/>
      <c r="B818" s="233" t="s">
        <v>2002</v>
      </c>
      <c r="C818" s="212"/>
      <c r="D818" s="214"/>
      <c r="E818" s="216"/>
      <c r="F818" s="215"/>
      <c r="G818" s="216"/>
      <c r="H818" s="216"/>
    </row>
    <row r="819" spans="1:8">
      <c r="A819" s="212" t="s">
        <v>2020</v>
      </c>
      <c r="B819" s="213" t="s">
        <v>1481</v>
      </c>
      <c r="C819" s="212" t="s">
        <v>1184</v>
      </c>
      <c r="D819" s="214">
        <v>1</v>
      </c>
      <c r="E819" s="215"/>
      <c r="F819" s="215"/>
      <c r="G819" s="216"/>
      <c r="H819" s="216"/>
    </row>
    <row r="820" spans="1:8" ht="31.5" customHeight="1">
      <c r="A820" s="198" t="s">
        <v>214</v>
      </c>
      <c r="B820" s="197" t="s">
        <v>226</v>
      </c>
      <c r="C820" s="198" t="s">
        <v>23</v>
      </c>
      <c r="D820" s="59">
        <v>1</v>
      </c>
      <c r="E820" s="199" t="s">
        <v>214</v>
      </c>
      <c r="F820" s="199" t="s">
        <v>2281</v>
      </c>
      <c r="G820" s="200">
        <v>1</v>
      </c>
      <c r="H820" s="200"/>
    </row>
    <row r="821" spans="1:8" ht="46.8">
      <c r="A821" s="261"/>
      <c r="B821" s="202" t="s">
        <v>2104</v>
      </c>
      <c r="C821" s="261"/>
      <c r="D821" s="261"/>
      <c r="E821" s="262"/>
      <c r="F821" s="263"/>
      <c r="G821" s="262"/>
      <c r="H821" s="262"/>
    </row>
    <row r="822" spans="1:8">
      <c r="A822" s="198" t="s">
        <v>217</v>
      </c>
      <c r="B822" s="226" t="s">
        <v>2255</v>
      </c>
      <c r="C822" s="198" t="s">
        <v>16</v>
      </c>
      <c r="D822" s="59">
        <v>1</v>
      </c>
      <c r="E822" s="199" t="s">
        <v>217</v>
      </c>
      <c r="F822" s="199" t="s">
        <v>2281</v>
      </c>
      <c r="G822" s="200">
        <v>1</v>
      </c>
      <c r="H822" s="200"/>
    </row>
    <row r="823" spans="1:8">
      <c r="A823" s="198"/>
      <c r="B823" s="203" t="s">
        <v>2254</v>
      </c>
      <c r="C823" s="198"/>
      <c r="D823" s="59"/>
      <c r="E823" s="200"/>
      <c r="F823" s="199"/>
      <c r="G823" s="200"/>
      <c r="H823" s="200"/>
    </row>
    <row r="824" spans="1:8">
      <c r="A824" s="211">
        <v>10</v>
      </c>
      <c r="B824" s="210" t="s">
        <v>246</v>
      </c>
      <c r="C824" s="211" t="s">
        <v>13</v>
      </c>
      <c r="D824" s="193">
        <v>1</v>
      </c>
      <c r="E824" s="194" t="s">
        <v>767</v>
      </c>
      <c r="F824" s="194"/>
      <c r="G824" s="195"/>
      <c r="H824" s="195"/>
    </row>
    <row r="825" spans="1:8">
      <c r="A825" s="231" t="s">
        <v>220</v>
      </c>
      <c r="B825" s="239" t="s">
        <v>248</v>
      </c>
      <c r="C825" s="198" t="s">
        <v>23</v>
      </c>
      <c r="D825" s="59">
        <v>8</v>
      </c>
      <c r="E825" s="199" t="s">
        <v>229</v>
      </c>
      <c r="F825" s="199" t="s">
        <v>2282</v>
      </c>
      <c r="G825" s="200">
        <v>18</v>
      </c>
      <c r="H825" s="200"/>
    </row>
    <row r="826" spans="1:8" ht="171.6">
      <c r="A826" s="198"/>
      <c r="B826" s="233" t="s">
        <v>2067</v>
      </c>
      <c r="C826" s="198"/>
      <c r="D826" s="59"/>
      <c r="E826" s="200"/>
      <c r="F826" s="199"/>
      <c r="G826" s="200"/>
      <c r="H826" s="200"/>
    </row>
    <row r="827" spans="1:8">
      <c r="A827" s="198" t="s">
        <v>222</v>
      </c>
      <c r="B827" s="239" t="s">
        <v>250</v>
      </c>
      <c r="C827" s="198" t="s">
        <v>23</v>
      </c>
      <c r="D827" s="59">
        <v>6</v>
      </c>
      <c r="E827" s="199" t="s">
        <v>353</v>
      </c>
      <c r="F827" s="199" t="s">
        <v>2282</v>
      </c>
      <c r="G827" s="200">
        <v>12</v>
      </c>
      <c r="H827" s="200"/>
    </row>
    <row r="828" spans="1:8" ht="156">
      <c r="A828" s="198"/>
      <c r="B828" s="233" t="s">
        <v>2089</v>
      </c>
      <c r="C828" s="198"/>
      <c r="D828" s="59"/>
      <c r="E828" s="200"/>
      <c r="F828" s="199"/>
      <c r="G828" s="200"/>
      <c r="H828" s="200"/>
    </row>
    <row r="829" spans="1:8">
      <c r="A829" s="198" t="s">
        <v>225</v>
      </c>
      <c r="B829" s="239" t="s">
        <v>252</v>
      </c>
      <c r="C829" s="198" t="s">
        <v>23</v>
      </c>
      <c r="D829" s="59">
        <v>18</v>
      </c>
      <c r="E829" s="199" t="s">
        <v>354</v>
      </c>
      <c r="F829" s="199" t="s">
        <v>2282</v>
      </c>
      <c r="G829" s="200">
        <v>20</v>
      </c>
      <c r="H829" s="200"/>
    </row>
    <row r="830" spans="1:8" ht="202.8">
      <c r="A830" s="198"/>
      <c r="B830" s="233" t="s">
        <v>2069</v>
      </c>
      <c r="C830" s="198"/>
      <c r="D830" s="59"/>
      <c r="E830" s="200"/>
      <c r="F830" s="199"/>
      <c r="G830" s="200"/>
      <c r="H830" s="200"/>
    </row>
    <row r="831" spans="1:8">
      <c r="A831" s="198" t="s">
        <v>1501</v>
      </c>
      <c r="B831" s="256" t="s">
        <v>2283</v>
      </c>
      <c r="C831" s="198" t="s">
        <v>23</v>
      </c>
      <c r="D831" s="59">
        <v>8</v>
      </c>
      <c r="E831" s="199" t="s">
        <v>355</v>
      </c>
      <c r="F831" s="199" t="s">
        <v>2282</v>
      </c>
      <c r="G831" s="200">
        <v>10</v>
      </c>
      <c r="H831" s="200" t="s">
        <v>2280</v>
      </c>
    </row>
    <row r="832" spans="1:8" ht="156">
      <c r="A832" s="198"/>
      <c r="B832" s="233" t="s">
        <v>2070</v>
      </c>
      <c r="C832" s="198"/>
      <c r="D832" s="59"/>
      <c r="E832" s="200"/>
      <c r="F832" s="199"/>
      <c r="G832" s="200"/>
      <c r="H832" s="200"/>
    </row>
    <row r="833" spans="1:8">
      <c r="A833" s="198" t="s">
        <v>1502</v>
      </c>
      <c r="B833" s="197" t="s">
        <v>2235</v>
      </c>
      <c r="C833" s="198" t="s">
        <v>16</v>
      </c>
      <c r="D833" s="59">
        <v>1</v>
      </c>
      <c r="E833" s="199" t="s">
        <v>1506</v>
      </c>
      <c r="F833" s="199" t="s">
        <v>2282</v>
      </c>
      <c r="G833" s="200">
        <v>1</v>
      </c>
      <c r="H833" s="200"/>
    </row>
    <row r="834" spans="1:8" ht="109.2">
      <c r="A834" s="198"/>
      <c r="B834" s="233" t="s">
        <v>2239</v>
      </c>
      <c r="C834" s="198"/>
      <c r="D834" s="59"/>
      <c r="E834" s="200"/>
      <c r="F834" s="199"/>
      <c r="G834" s="200"/>
      <c r="H834" s="200"/>
    </row>
    <row r="835" spans="1:8">
      <c r="A835" s="198" t="s">
        <v>1503</v>
      </c>
      <c r="B835" s="239" t="s">
        <v>255</v>
      </c>
      <c r="C835" s="198" t="s">
        <v>23</v>
      </c>
      <c r="D835" s="59">
        <v>1</v>
      </c>
      <c r="E835" s="199" t="s">
        <v>1507</v>
      </c>
      <c r="F835" s="199" t="s">
        <v>2282</v>
      </c>
      <c r="G835" s="200">
        <v>1</v>
      </c>
      <c r="H835" s="200"/>
    </row>
    <row r="836" spans="1:8" ht="46.8">
      <c r="A836" s="198"/>
      <c r="B836" s="213" t="s">
        <v>2105</v>
      </c>
      <c r="C836" s="198"/>
      <c r="D836" s="59"/>
      <c r="E836" s="200"/>
      <c r="F836" s="199"/>
      <c r="G836" s="200"/>
      <c r="H836" s="200"/>
    </row>
    <row r="837" spans="1:8">
      <c r="A837" s="198" t="s">
        <v>1504</v>
      </c>
      <c r="B837" s="239" t="s">
        <v>256</v>
      </c>
      <c r="C837" s="198" t="s">
        <v>23</v>
      </c>
      <c r="D837" s="59">
        <v>16</v>
      </c>
      <c r="E837" s="199" t="s">
        <v>1508</v>
      </c>
      <c r="F837" s="199" t="s">
        <v>2282</v>
      </c>
      <c r="G837" s="200">
        <v>80</v>
      </c>
      <c r="H837" s="200"/>
    </row>
    <row r="838" spans="1:8">
      <c r="A838" s="251" t="s">
        <v>349</v>
      </c>
      <c r="B838" s="239" t="s">
        <v>258</v>
      </c>
      <c r="C838" s="198" t="s">
        <v>23</v>
      </c>
      <c r="D838" s="59">
        <v>16</v>
      </c>
      <c r="E838" s="199" t="s">
        <v>1509</v>
      </c>
      <c r="F838" s="199" t="s">
        <v>2282</v>
      </c>
      <c r="G838" s="200">
        <v>40</v>
      </c>
      <c r="H838" s="200"/>
    </row>
    <row r="839" spans="1:8" ht="31.2">
      <c r="A839" s="198" t="s">
        <v>1505</v>
      </c>
      <c r="B839" s="248" t="s">
        <v>1547</v>
      </c>
      <c r="C839" s="241" t="s">
        <v>260</v>
      </c>
      <c r="D839" s="59">
        <v>1</v>
      </c>
      <c r="E839" s="199" t="s">
        <v>2284</v>
      </c>
      <c r="F839" s="199" t="s">
        <v>2282</v>
      </c>
      <c r="G839" s="200">
        <v>1</v>
      </c>
      <c r="H839" s="200" t="s">
        <v>2286</v>
      </c>
    </row>
    <row r="840" spans="1:8" ht="46.8">
      <c r="A840" s="198"/>
      <c r="B840" s="213" t="s">
        <v>2106</v>
      </c>
      <c r="C840" s="198"/>
      <c r="D840" s="59"/>
      <c r="E840" s="200"/>
      <c r="F840" s="199"/>
      <c r="G840" s="200"/>
      <c r="H840" s="200"/>
    </row>
    <row r="841" spans="1:8">
      <c r="A841" s="211">
        <v>11</v>
      </c>
      <c r="B841" s="210" t="s">
        <v>261</v>
      </c>
      <c r="C841" s="211" t="s">
        <v>13</v>
      </c>
      <c r="D841" s="193">
        <v>1</v>
      </c>
      <c r="E841" s="194" t="s">
        <v>772</v>
      </c>
      <c r="F841" s="194" t="s">
        <v>2282</v>
      </c>
      <c r="G841" s="195"/>
      <c r="H841" s="195"/>
    </row>
    <row r="842" spans="1:8">
      <c r="A842" s="198" t="s">
        <v>229</v>
      </c>
      <c r="B842" s="197" t="s">
        <v>1085</v>
      </c>
      <c r="C842" s="198"/>
      <c r="D842" s="59"/>
      <c r="E842" s="200" t="s">
        <v>232</v>
      </c>
      <c r="F842" s="199" t="s">
        <v>2282</v>
      </c>
      <c r="G842" s="200"/>
      <c r="H842" s="200"/>
    </row>
    <row r="843" spans="1:8">
      <c r="A843" s="212" t="s">
        <v>350</v>
      </c>
      <c r="B843" s="213" t="s">
        <v>323</v>
      </c>
      <c r="C843" s="212" t="s">
        <v>23</v>
      </c>
      <c r="D843" s="214">
        <v>1</v>
      </c>
      <c r="E843" s="215" t="s">
        <v>2287</v>
      </c>
      <c r="F843" s="215" t="s">
        <v>2282</v>
      </c>
      <c r="G843" s="216">
        <v>1</v>
      </c>
      <c r="H843" s="216"/>
    </row>
    <row r="844" spans="1:8" ht="374.4">
      <c r="A844" s="212"/>
      <c r="B844" s="213" t="s">
        <v>2091</v>
      </c>
      <c r="C844" s="212"/>
      <c r="D844" s="214"/>
      <c r="E844" s="216"/>
      <c r="F844" s="215"/>
      <c r="G844" s="216"/>
      <c r="H844" s="216"/>
    </row>
    <row r="845" spans="1:8" ht="78">
      <c r="A845" s="213"/>
      <c r="B845" s="217" t="s">
        <v>2092</v>
      </c>
      <c r="C845" s="212"/>
      <c r="D845" s="214"/>
      <c r="E845" s="216"/>
      <c r="F845" s="215"/>
      <c r="G845" s="216"/>
      <c r="H845" s="216"/>
    </row>
    <row r="846" spans="1:8" ht="31.2">
      <c r="A846" s="212" t="s">
        <v>351</v>
      </c>
      <c r="B846" s="235" t="s">
        <v>267</v>
      </c>
      <c r="C846" s="212" t="s">
        <v>16</v>
      </c>
      <c r="D846" s="214">
        <v>1</v>
      </c>
      <c r="E846" s="215" t="s">
        <v>2288</v>
      </c>
      <c r="F846" s="215" t="s">
        <v>2282</v>
      </c>
      <c r="G846" s="216">
        <v>2</v>
      </c>
      <c r="H846" s="216"/>
    </row>
    <row r="847" spans="1:8" ht="31.2">
      <c r="A847" s="212" t="s">
        <v>352</v>
      </c>
      <c r="B847" s="235" t="s">
        <v>269</v>
      </c>
      <c r="C847" s="212" t="s">
        <v>16</v>
      </c>
      <c r="D847" s="214">
        <v>32</v>
      </c>
      <c r="E847" s="215" t="s">
        <v>2289</v>
      </c>
      <c r="F847" s="215" t="s">
        <v>2282</v>
      </c>
      <c r="G847" s="216">
        <v>32</v>
      </c>
      <c r="H847" s="216"/>
    </row>
    <row r="848" spans="1:8">
      <c r="A848" s="198" t="s">
        <v>353</v>
      </c>
      <c r="B848" s="197" t="s">
        <v>1275</v>
      </c>
      <c r="C848" s="198" t="s">
        <v>23</v>
      </c>
      <c r="D848" s="59">
        <v>3</v>
      </c>
      <c r="E848" s="199" t="s">
        <v>237</v>
      </c>
      <c r="F848" s="199" t="s">
        <v>2282</v>
      </c>
      <c r="G848" s="200">
        <v>3</v>
      </c>
      <c r="H848" s="200"/>
    </row>
    <row r="849" spans="1:9">
      <c r="A849" s="198"/>
      <c r="B849" s="226" t="s">
        <v>1276</v>
      </c>
      <c r="C849" s="198"/>
      <c r="D849" s="59"/>
      <c r="E849" s="200"/>
      <c r="F849" s="199"/>
      <c r="G849" s="200"/>
      <c r="H849" s="200"/>
    </row>
    <row r="850" spans="1:9">
      <c r="A850" s="198" t="s">
        <v>354</v>
      </c>
      <c r="B850" s="197" t="s">
        <v>1277</v>
      </c>
      <c r="C850" s="198" t="s">
        <v>23</v>
      </c>
      <c r="D850" s="59">
        <v>1</v>
      </c>
      <c r="E850" s="199" t="s">
        <v>240</v>
      </c>
      <c r="F850" s="199" t="s">
        <v>2282</v>
      </c>
      <c r="G850" s="200">
        <v>1</v>
      </c>
      <c r="H850" s="200"/>
    </row>
    <row r="851" spans="1:9">
      <c r="A851" s="198"/>
      <c r="B851" s="226" t="s">
        <v>1276</v>
      </c>
      <c r="C851" s="198"/>
      <c r="D851" s="59"/>
      <c r="E851" s="200"/>
      <c r="F851" s="199"/>
      <c r="G851" s="200"/>
      <c r="H851" s="200"/>
    </row>
    <row r="852" spans="1:9">
      <c r="A852" s="198" t="s">
        <v>355</v>
      </c>
      <c r="B852" s="197" t="s">
        <v>1278</v>
      </c>
      <c r="C852" s="198" t="s">
        <v>23</v>
      </c>
      <c r="D852" s="59">
        <v>1</v>
      </c>
      <c r="E852" s="199" t="s">
        <v>2290</v>
      </c>
      <c r="F852" s="199" t="s">
        <v>2282</v>
      </c>
      <c r="G852" s="200">
        <v>1</v>
      </c>
      <c r="H852" s="200"/>
    </row>
    <row r="853" spans="1:9" ht="62.4">
      <c r="A853" s="198"/>
      <c r="B853" s="264" t="s">
        <v>2075</v>
      </c>
      <c r="C853" s="198"/>
      <c r="D853" s="59"/>
      <c r="E853" s="200"/>
      <c r="F853" s="199"/>
      <c r="G853" s="200"/>
      <c r="H853" s="200"/>
    </row>
    <row r="854" spans="1:9">
      <c r="A854" s="198" t="s">
        <v>1506</v>
      </c>
      <c r="B854" s="197" t="s">
        <v>273</v>
      </c>
      <c r="C854" s="198" t="s">
        <v>16</v>
      </c>
      <c r="D854" s="59">
        <v>1</v>
      </c>
      <c r="E854" s="199" t="s">
        <v>2291</v>
      </c>
      <c r="F854" s="199" t="s">
        <v>2282</v>
      </c>
      <c r="G854" s="200">
        <v>1</v>
      </c>
      <c r="H854" s="200"/>
    </row>
    <row r="855" spans="1:9">
      <c r="A855" s="198"/>
      <c r="B855" s="226" t="s">
        <v>274</v>
      </c>
      <c r="C855" s="198"/>
      <c r="D855" s="59"/>
      <c r="E855" s="200"/>
      <c r="F855" s="199"/>
      <c r="G855" s="200"/>
      <c r="H855" s="200"/>
    </row>
    <row r="856" spans="1:9">
      <c r="A856" s="198" t="s">
        <v>1507</v>
      </c>
      <c r="B856" s="197" t="s">
        <v>275</v>
      </c>
      <c r="C856" s="198" t="s">
        <v>16</v>
      </c>
      <c r="D856" s="59">
        <v>1</v>
      </c>
      <c r="E856" s="199" t="s">
        <v>2292</v>
      </c>
      <c r="F856" s="199" t="s">
        <v>2285</v>
      </c>
      <c r="G856" s="200">
        <v>1</v>
      </c>
      <c r="H856" s="200"/>
    </row>
    <row r="857" spans="1:9">
      <c r="A857" s="198"/>
      <c r="B857" s="226" t="s">
        <v>276</v>
      </c>
      <c r="C857" s="198"/>
      <c r="D857" s="59"/>
      <c r="E857" s="200"/>
      <c r="F857" s="199"/>
      <c r="G857" s="200"/>
      <c r="H857" s="200"/>
    </row>
    <row r="858" spans="1:9">
      <c r="A858" s="198" t="s">
        <v>1508</v>
      </c>
      <c r="B858" s="248" t="s">
        <v>2380</v>
      </c>
      <c r="C858" s="198" t="s">
        <v>23</v>
      </c>
      <c r="D858" s="198">
        <v>4</v>
      </c>
      <c r="E858" s="199" t="s">
        <v>2293</v>
      </c>
      <c r="F858" s="199" t="s">
        <v>2285</v>
      </c>
      <c r="G858" s="241">
        <v>4</v>
      </c>
      <c r="H858" s="265" t="s">
        <v>2280</v>
      </c>
      <c r="I858" s="241" t="s">
        <v>2384</v>
      </c>
    </row>
    <row r="859" spans="1:9">
      <c r="A859" s="212" t="s">
        <v>1459</v>
      </c>
      <c r="B859" s="213" t="s">
        <v>1457</v>
      </c>
      <c r="C859" s="212" t="s">
        <v>16</v>
      </c>
      <c r="D859" s="214">
        <v>4</v>
      </c>
      <c r="E859" s="215"/>
      <c r="F859" s="215"/>
      <c r="G859" s="216"/>
      <c r="H859" s="216"/>
    </row>
    <row r="860" spans="1:9" ht="46.8">
      <c r="A860" s="212"/>
      <c r="B860" s="213" t="s">
        <v>2093</v>
      </c>
      <c r="C860" s="212"/>
      <c r="D860" s="214"/>
      <c r="E860" s="216"/>
      <c r="F860" s="215"/>
      <c r="G860" s="216"/>
      <c r="H860" s="216"/>
    </row>
    <row r="861" spans="1:9">
      <c r="A861" s="228" t="s">
        <v>1460</v>
      </c>
      <c r="B861" s="213" t="s">
        <v>1199</v>
      </c>
      <c r="C861" s="212" t="s">
        <v>278</v>
      </c>
      <c r="D861" s="214">
        <v>3</v>
      </c>
      <c r="E861" s="215"/>
      <c r="F861" s="215"/>
      <c r="G861" s="216"/>
      <c r="H861" s="216"/>
    </row>
    <row r="862" spans="1:9" ht="46.8">
      <c r="A862" s="212"/>
      <c r="B862" s="202" t="s">
        <v>2076</v>
      </c>
      <c r="C862" s="212"/>
      <c r="D862" s="214"/>
      <c r="E862" s="216"/>
      <c r="F862" s="215"/>
      <c r="G862" s="216"/>
      <c r="H862" s="216"/>
    </row>
    <row r="863" spans="1:9">
      <c r="A863" s="212" t="s">
        <v>1461</v>
      </c>
      <c r="B863" s="213" t="s">
        <v>356</v>
      </c>
      <c r="C863" s="212" t="s">
        <v>281</v>
      </c>
      <c r="D863" s="214">
        <v>3</v>
      </c>
      <c r="E863" s="215"/>
      <c r="F863" s="215"/>
      <c r="G863" s="216"/>
      <c r="H863" s="216"/>
    </row>
    <row r="864" spans="1:9">
      <c r="A864" s="212"/>
      <c r="B864" s="203" t="s">
        <v>282</v>
      </c>
      <c r="C864" s="212"/>
      <c r="D864" s="214"/>
      <c r="E864" s="216"/>
      <c r="F864" s="215"/>
      <c r="G864" s="216"/>
      <c r="H864" s="216"/>
    </row>
    <row r="865" spans="1:8">
      <c r="A865" s="212" t="s">
        <v>1462</v>
      </c>
      <c r="B865" s="213" t="s">
        <v>357</v>
      </c>
      <c r="C865" s="212" t="s">
        <v>278</v>
      </c>
      <c r="D865" s="214">
        <v>2</v>
      </c>
      <c r="E865" s="215"/>
      <c r="F865" s="215"/>
      <c r="G865" s="216"/>
      <c r="H865" s="216"/>
    </row>
    <row r="866" spans="1:8">
      <c r="A866" s="212"/>
      <c r="B866" s="203" t="s">
        <v>116</v>
      </c>
      <c r="C866" s="212"/>
      <c r="D866" s="214"/>
      <c r="E866" s="216"/>
      <c r="F866" s="215"/>
      <c r="G866" s="216"/>
      <c r="H866" s="216"/>
    </row>
    <row r="867" spans="1:8" ht="62.4">
      <c r="A867" s="212" t="s">
        <v>1463</v>
      </c>
      <c r="B867" s="213" t="s">
        <v>1361</v>
      </c>
      <c r="C867" s="212" t="s">
        <v>16</v>
      </c>
      <c r="D867" s="214">
        <v>80</v>
      </c>
      <c r="E867" s="215"/>
      <c r="F867" s="215"/>
      <c r="G867" s="216"/>
      <c r="H867" s="216"/>
    </row>
    <row r="868" spans="1:8" ht="62.4">
      <c r="A868" s="212" t="s">
        <v>1464</v>
      </c>
      <c r="B868" s="213" t="s">
        <v>376</v>
      </c>
      <c r="C868" s="212" t="s">
        <v>16</v>
      </c>
      <c r="D868" s="214">
        <v>80</v>
      </c>
      <c r="E868" s="215"/>
      <c r="F868" s="215"/>
      <c r="G868" s="216"/>
      <c r="H868" s="216"/>
    </row>
    <row r="869" spans="1:8">
      <c r="A869" s="212" t="s">
        <v>1465</v>
      </c>
      <c r="B869" s="213" t="s">
        <v>289</v>
      </c>
      <c r="C869" s="212" t="s">
        <v>16</v>
      </c>
      <c r="D869" s="214">
        <v>50</v>
      </c>
      <c r="E869" s="215"/>
      <c r="F869" s="215"/>
      <c r="G869" s="216"/>
      <c r="H869" s="216"/>
    </row>
    <row r="870" spans="1:8">
      <c r="A870" s="212" t="s">
        <v>1466</v>
      </c>
      <c r="B870" s="213" t="s">
        <v>290</v>
      </c>
      <c r="C870" s="212" t="s">
        <v>16</v>
      </c>
      <c r="D870" s="214">
        <v>50</v>
      </c>
      <c r="E870" s="215"/>
      <c r="F870" s="215"/>
      <c r="G870" s="216"/>
      <c r="H870" s="216"/>
    </row>
    <row r="871" spans="1:8">
      <c r="A871" s="212" t="s">
        <v>1467</v>
      </c>
      <c r="B871" s="213" t="s">
        <v>291</v>
      </c>
      <c r="C871" s="212" t="s">
        <v>278</v>
      </c>
      <c r="D871" s="214">
        <v>1</v>
      </c>
      <c r="E871" s="215"/>
      <c r="F871" s="215"/>
      <c r="G871" s="216"/>
      <c r="H871" s="216"/>
    </row>
    <row r="872" spans="1:8">
      <c r="A872" s="212" t="s">
        <v>1468</v>
      </c>
      <c r="B872" s="213" t="s">
        <v>292</v>
      </c>
      <c r="C872" s="212" t="s">
        <v>16</v>
      </c>
      <c r="D872" s="214">
        <v>100</v>
      </c>
      <c r="E872" s="215"/>
      <c r="F872" s="215"/>
      <c r="G872" s="216"/>
      <c r="H872" s="216"/>
    </row>
    <row r="873" spans="1:8">
      <c r="A873" s="212" t="s">
        <v>1469</v>
      </c>
      <c r="B873" s="213" t="s">
        <v>293</v>
      </c>
      <c r="C873" s="212" t="s">
        <v>16</v>
      </c>
      <c r="D873" s="214">
        <v>100</v>
      </c>
      <c r="E873" s="215"/>
      <c r="F873" s="215"/>
      <c r="G873" s="216"/>
      <c r="H873" s="216"/>
    </row>
    <row r="874" spans="1:8">
      <c r="A874" s="212" t="s">
        <v>1470</v>
      </c>
      <c r="B874" s="213" t="s">
        <v>294</v>
      </c>
      <c r="C874" s="212" t="s">
        <v>16</v>
      </c>
      <c r="D874" s="214">
        <v>25</v>
      </c>
      <c r="E874" s="215"/>
      <c r="F874" s="215"/>
      <c r="G874" s="216"/>
      <c r="H874" s="216"/>
    </row>
    <row r="875" spans="1:8">
      <c r="A875" s="212" t="s">
        <v>1471</v>
      </c>
      <c r="B875" s="213" t="s">
        <v>295</v>
      </c>
      <c r="C875" s="212" t="s">
        <v>16</v>
      </c>
      <c r="D875" s="214">
        <v>50</v>
      </c>
      <c r="E875" s="215"/>
      <c r="F875" s="215"/>
      <c r="G875" s="216"/>
      <c r="H875" s="216"/>
    </row>
    <row r="876" spans="1:8">
      <c r="A876" s="212" t="s">
        <v>1472</v>
      </c>
      <c r="B876" s="213" t="s">
        <v>296</v>
      </c>
      <c r="C876" s="212" t="s">
        <v>23</v>
      </c>
      <c r="D876" s="214">
        <v>8</v>
      </c>
      <c r="E876" s="215"/>
      <c r="F876" s="215"/>
      <c r="G876" s="216"/>
      <c r="H876" s="216"/>
    </row>
    <row r="877" spans="1:8">
      <c r="A877" s="212" t="s">
        <v>1473</v>
      </c>
      <c r="B877" s="213" t="s">
        <v>297</v>
      </c>
      <c r="C877" s="212" t="s">
        <v>48</v>
      </c>
      <c r="D877" s="214">
        <v>50</v>
      </c>
      <c r="E877" s="215"/>
      <c r="F877" s="215"/>
      <c r="G877" s="216"/>
      <c r="H877" s="216"/>
    </row>
    <row r="878" spans="1:8">
      <c r="A878" s="212" t="s">
        <v>1474</v>
      </c>
      <c r="B878" s="213" t="s">
        <v>298</v>
      </c>
      <c r="C878" s="212" t="s">
        <v>299</v>
      </c>
      <c r="D878" s="214">
        <v>200</v>
      </c>
      <c r="E878" s="215"/>
      <c r="F878" s="215"/>
      <c r="G878" s="216"/>
      <c r="H878" s="216"/>
    </row>
    <row r="879" spans="1:8">
      <c r="A879" s="212" t="s">
        <v>1475</v>
      </c>
      <c r="B879" s="213" t="s">
        <v>301</v>
      </c>
      <c r="C879" s="212" t="s">
        <v>16</v>
      </c>
      <c r="D879" s="214">
        <v>20</v>
      </c>
      <c r="E879" s="215"/>
      <c r="F879" s="215"/>
      <c r="G879" s="216"/>
      <c r="H879" s="216"/>
    </row>
    <row r="880" spans="1:8">
      <c r="A880" s="212" t="s">
        <v>1476</v>
      </c>
      <c r="B880" s="213" t="s">
        <v>302</v>
      </c>
      <c r="C880" s="212" t="s">
        <v>278</v>
      </c>
      <c r="D880" s="214">
        <v>3</v>
      </c>
      <c r="E880" s="215"/>
      <c r="F880" s="215"/>
      <c r="G880" s="216"/>
      <c r="H880" s="216"/>
    </row>
    <row r="881" spans="1:9" ht="30" customHeight="1">
      <c r="A881" s="231" t="s">
        <v>1509</v>
      </c>
      <c r="B881" s="197" t="s">
        <v>303</v>
      </c>
      <c r="C881" s="198" t="s">
        <v>260</v>
      </c>
      <c r="D881" s="59">
        <v>1</v>
      </c>
      <c r="E881" s="199" t="s">
        <v>2294</v>
      </c>
      <c r="F881" s="199" t="s">
        <v>2285</v>
      </c>
      <c r="G881" s="200">
        <v>1</v>
      </c>
      <c r="H881" s="200"/>
    </row>
    <row r="882" spans="1:9">
      <c r="A882" s="211" t="s">
        <v>377</v>
      </c>
      <c r="B882" s="210" t="s">
        <v>378</v>
      </c>
      <c r="C882" s="211"/>
      <c r="D882" s="193"/>
      <c r="E882" s="195"/>
      <c r="F882" s="194"/>
      <c r="G882" s="195"/>
      <c r="H882" s="195"/>
      <c r="I882" s="154" t="s">
        <v>2256</v>
      </c>
    </row>
    <row r="883" spans="1:9" ht="36" customHeight="1">
      <c r="A883" s="211">
        <v>1</v>
      </c>
      <c r="B883" s="210" t="s">
        <v>322</v>
      </c>
      <c r="C883" s="211" t="s">
        <v>13</v>
      </c>
      <c r="D883" s="193">
        <v>1</v>
      </c>
      <c r="E883" s="195"/>
      <c r="F883" s="195"/>
      <c r="G883" s="195"/>
      <c r="H883" s="195"/>
    </row>
    <row r="884" spans="1:9" ht="22.5" customHeight="1">
      <c r="A884" s="231" t="s">
        <v>14</v>
      </c>
      <c r="B884" s="197" t="s">
        <v>1278</v>
      </c>
      <c r="C884" s="198" t="s">
        <v>23</v>
      </c>
      <c r="D884" s="59">
        <v>1</v>
      </c>
      <c r="E884" s="200" t="s">
        <v>25</v>
      </c>
      <c r="F884" s="200">
        <v>49</v>
      </c>
      <c r="G884" s="200">
        <v>1</v>
      </c>
      <c r="H884" s="200"/>
      <c r="I884" s="154" t="s">
        <v>25</v>
      </c>
    </row>
    <row r="885" spans="1:9" ht="62.4">
      <c r="A885" s="231"/>
      <c r="B885" s="202" t="s">
        <v>2075</v>
      </c>
      <c r="C885" s="198"/>
      <c r="D885" s="59"/>
      <c r="E885" s="200"/>
      <c r="F885" s="200"/>
      <c r="G885" s="200"/>
      <c r="H885" s="200"/>
    </row>
    <row r="886" spans="1:9">
      <c r="A886" s="231" t="s">
        <v>18</v>
      </c>
      <c r="B886" s="197" t="s">
        <v>273</v>
      </c>
      <c r="C886" s="198" t="s">
        <v>16</v>
      </c>
      <c r="D886" s="59">
        <v>1</v>
      </c>
      <c r="E886" s="200" t="s">
        <v>27</v>
      </c>
      <c r="F886" s="200">
        <v>49</v>
      </c>
      <c r="G886" s="200">
        <v>1</v>
      </c>
      <c r="H886" s="200"/>
    </row>
    <row r="887" spans="1:9">
      <c r="A887" s="231"/>
      <c r="B887" s="203" t="s">
        <v>274</v>
      </c>
      <c r="C887" s="198"/>
      <c r="D887" s="59"/>
      <c r="E887" s="200"/>
      <c r="F887" s="200"/>
      <c r="G887" s="200"/>
      <c r="H887" s="200"/>
    </row>
    <row r="888" spans="1:9">
      <c r="A888" s="231" t="s">
        <v>21</v>
      </c>
      <c r="B888" s="197" t="s">
        <v>275</v>
      </c>
      <c r="C888" s="198" t="s">
        <v>16</v>
      </c>
      <c r="D888" s="59">
        <v>1</v>
      </c>
      <c r="E888" s="200" t="s">
        <v>29</v>
      </c>
      <c r="F888" s="200">
        <v>49</v>
      </c>
      <c r="G888" s="200">
        <v>1</v>
      </c>
      <c r="H888" s="200"/>
    </row>
    <row r="889" spans="1:9">
      <c r="A889" s="231"/>
      <c r="B889" s="203" t="s">
        <v>276</v>
      </c>
      <c r="C889" s="198"/>
      <c r="D889" s="59"/>
      <c r="E889" s="200"/>
      <c r="F889" s="200"/>
      <c r="G889" s="200"/>
      <c r="H889" s="200"/>
    </row>
    <row r="890" spans="1:9">
      <c r="A890" s="231" t="s">
        <v>25</v>
      </c>
      <c r="B890" s="197" t="s">
        <v>1311</v>
      </c>
      <c r="C890" s="198" t="s">
        <v>23</v>
      </c>
      <c r="D890" s="198"/>
      <c r="E890" s="241" t="s">
        <v>32</v>
      </c>
      <c r="F890" s="241">
        <v>49</v>
      </c>
      <c r="G890" s="241">
        <v>4</v>
      </c>
      <c r="H890" s="241"/>
    </row>
    <row r="891" spans="1:9">
      <c r="A891" s="232" t="s">
        <v>1448</v>
      </c>
      <c r="B891" s="213" t="s">
        <v>1457</v>
      </c>
      <c r="C891" s="212" t="s">
        <v>16</v>
      </c>
      <c r="D891" s="214">
        <v>4</v>
      </c>
      <c r="E891" s="216"/>
      <c r="F891" s="216"/>
      <c r="G891" s="216"/>
      <c r="H891" s="216"/>
    </row>
    <row r="892" spans="1:9" ht="46.8">
      <c r="A892" s="232"/>
      <c r="B892" s="213" t="s">
        <v>2093</v>
      </c>
      <c r="C892" s="212"/>
      <c r="D892" s="214"/>
      <c r="E892" s="216"/>
      <c r="F892" s="216"/>
      <c r="G892" s="216"/>
      <c r="H892" s="216"/>
    </row>
    <row r="893" spans="1:9">
      <c r="A893" s="212" t="s">
        <v>1449</v>
      </c>
      <c r="B893" s="213" t="s">
        <v>277</v>
      </c>
      <c r="C893" s="212" t="s">
        <v>278</v>
      </c>
      <c r="D893" s="214">
        <v>4</v>
      </c>
      <c r="E893" s="216"/>
      <c r="F893" s="216"/>
      <c r="G893" s="216"/>
      <c r="H893" s="216"/>
    </row>
    <row r="894" spans="1:9" ht="46.8">
      <c r="A894" s="232"/>
      <c r="B894" s="202" t="s">
        <v>2076</v>
      </c>
      <c r="C894" s="212"/>
      <c r="D894" s="214"/>
      <c r="E894" s="216"/>
      <c r="F894" s="216"/>
      <c r="G894" s="216"/>
      <c r="H894" s="216"/>
    </row>
    <row r="895" spans="1:9">
      <c r="A895" s="212" t="s">
        <v>1450</v>
      </c>
      <c r="B895" s="213" t="s">
        <v>280</v>
      </c>
      <c r="C895" s="212" t="s">
        <v>281</v>
      </c>
      <c r="D895" s="214">
        <v>3</v>
      </c>
      <c r="E895" s="216"/>
      <c r="F895" s="216"/>
      <c r="G895" s="216"/>
      <c r="H895" s="216"/>
    </row>
    <row r="896" spans="1:9">
      <c r="A896" s="232"/>
      <c r="B896" s="203" t="s">
        <v>282</v>
      </c>
      <c r="C896" s="212"/>
      <c r="D896" s="214"/>
      <c r="E896" s="216"/>
      <c r="F896" s="216"/>
      <c r="G896" s="216"/>
      <c r="H896" s="216"/>
    </row>
    <row r="897" spans="1:9">
      <c r="A897" s="212" t="s">
        <v>1451</v>
      </c>
      <c r="B897" s="213" t="s">
        <v>283</v>
      </c>
      <c r="C897" s="212" t="s">
        <v>278</v>
      </c>
      <c r="D897" s="214">
        <v>1</v>
      </c>
      <c r="E897" s="216"/>
      <c r="F897" s="216"/>
      <c r="G897" s="216"/>
      <c r="H897" s="216"/>
    </row>
    <row r="898" spans="1:9">
      <c r="A898" s="232"/>
      <c r="B898" s="203" t="s">
        <v>116</v>
      </c>
      <c r="C898" s="212"/>
      <c r="D898" s="214"/>
      <c r="E898" s="216"/>
      <c r="F898" s="216"/>
      <c r="G898" s="216"/>
      <c r="H898" s="216"/>
    </row>
    <row r="899" spans="1:9">
      <c r="A899" s="212" t="s">
        <v>1452</v>
      </c>
      <c r="B899" s="213" t="s">
        <v>285</v>
      </c>
      <c r="C899" s="212" t="s">
        <v>16</v>
      </c>
      <c r="D899" s="214">
        <v>80</v>
      </c>
      <c r="E899" s="216"/>
      <c r="F899" s="216"/>
      <c r="G899" s="216"/>
      <c r="H899" s="216"/>
    </row>
    <row r="900" spans="1:9" ht="78">
      <c r="A900" s="232"/>
      <c r="B900" s="213" t="s">
        <v>2107</v>
      </c>
      <c r="C900" s="212"/>
      <c r="D900" s="214"/>
      <c r="E900" s="216"/>
      <c r="F900" s="216"/>
      <c r="G900" s="216"/>
      <c r="H900" s="216"/>
    </row>
    <row r="901" spans="1:9">
      <c r="A901" s="212" t="s">
        <v>1453</v>
      </c>
      <c r="B901" s="213" t="s">
        <v>287</v>
      </c>
      <c r="C901" s="212" t="s">
        <v>16</v>
      </c>
      <c r="D901" s="214">
        <v>80</v>
      </c>
      <c r="E901" s="216"/>
      <c r="F901" s="216"/>
      <c r="G901" s="216"/>
      <c r="H901" s="216"/>
    </row>
    <row r="902" spans="1:9" ht="78">
      <c r="A902" s="232"/>
      <c r="B902" s="213" t="s">
        <v>2108</v>
      </c>
      <c r="C902" s="212"/>
      <c r="D902" s="214"/>
      <c r="E902" s="216"/>
      <c r="F902" s="216"/>
      <c r="G902" s="216"/>
      <c r="H902" s="216"/>
    </row>
    <row r="903" spans="1:9">
      <c r="A903" s="212" t="s">
        <v>1454</v>
      </c>
      <c r="B903" s="203" t="s">
        <v>1549</v>
      </c>
      <c r="C903" s="212" t="s">
        <v>23</v>
      </c>
      <c r="D903" s="214">
        <v>1</v>
      </c>
      <c r="E903" s="216"/>
      <c r="F903" s="216"/>
      <c r="G903" s="216"/>
      <c r="H903" s="216"/>
    </row>
    <row r="904" spans="1:9" ht="87.6" customHeight="1">
      <c r="A904" s="212"/>
      <c r="B904" s="202" t="s">
        <v>1550</v>
      </c>
      <c r="C904" s="212"/>
      <c r="D904" s="214"/>
      <c r="E904" s="216"/>
      <c r="F904" s="216"/>
      <c r="G904" s="216"/>
      <c r="H904" s="216"/>
    </row>
    <row r="905" spans="1:9">
      <c r="A905" s="212" t="s">
        <v>1455</v>
      </c>
      <c r="B905" s="203" t="s">
        <v>1999</v>
      </c>
      <c r="C905" s="212" t="s">
        <v>16</v>
      </c>
      <c r="D905" s="214">
        <v>15</v>
      </c>
      <c r="E905" s="216"/>
      <c r="F905" s="216"/>
      <c r="G905" s="216"/>
      <c r="H905" s="216"/>
      <c r="I905" s="154" t="s">
        <v>1604</v>
      </c>
    </row>
    <row r="906" spans="1:9" ht="46.8">
      <c r="A906" s="212"/>
      <c r="B906" s="202" t="s">
        <v>2000</v>
      </c>
      <c r="C906" s="212"/>
      <c r="D906" s="214"/>
      <c r="E906" s="216"/>
      <c r="F906" s="216"/>
      <c r="G906" s="216"/>
      <c r="H906" s="216"/>
    </row>
    <row r="907" spans="1:9">
      <c r="A907" s="212" t="s">
        <v>1997</v>
      </c>
      <c r="B907" s="203" t="s">
        <v>2001</v>
      </c>
      <c r="C907" s="212" t="s">
        <v>16</v>
      </c>
      <c r="D907" s="214">
        <v>15</v>
      </c>
      <c r="E907" s="216"/>
      <c r="F907" s="216"/>
      <c r="G907" s="216"/>
      <c r="H907" s="216"/>
      <c r="I907" s="154" t="s">
        <v>1604</v>
      </c>
    </row>
    <row r="908" spans="1:9" ht="62.4">
      <c r="A908" s="212"/>
      <c r="B908" s="202" t="s">
        <v>2002</v>
      </c>
      <c r="C908" s="212"/>
      <c r="D908" s="214"/>
      <c r="E908" s="216"/>
      <c r="F908" s="216"/>
      <c r="G908" s="216"/>
      <c r="H908" s="216"/>
    </row>
    <row r="909" spans="1:9">
      <c r="A909" s="211" t="s">
        <v>380</v>
      </c>
      <c r="B909" s="247" t="s">
        <v>381</v>
      </c>
      <c r="C909" s="211"/>
      <c r="D909" s="193"/>
      <c r="E909" s="195"/>
      <c r="F909" s="195"/>
      <c r="G909" s="195"/>
      <c r="H909" s="195"/>
      <c r="I909" s="154" t="s">
        <v>2257</v>
      </c>
    </row>
    <row r="910" spans="1:9">
      <c r="A910" s="211">
        <v>1</v>
      </c>
      <c r="B910" s="210" t="s">
        <v>12</v>
      </c>
      <c r="C910" s="211" t="s">
        <v>13</v>
      </c>
      <c r="D910" s="193">
        <v>1</v>
      </c>
      <c r="E910" s="195">
        <v>1</v>
      </c>
      <c r="F910" s="195"/>
      <c r="G910" s="195"/>
      <c r="H910" s="195"/>
    </row>
    <row r="911" spans="1:9">
      <c r="A911" s="198" t="s">
        <v>14</v>
      </c>
      <c r="B911" s="197" t="s">
        <v>15</v>
      </c>
      <c r="C911" s="198" t="s">
        <v>16</v>
      </c>
      <c r="D911" s="59">
        <v>5</v>
      </c>
      <c r="E911" s="200" t="s">
        <v>14</v>
      </c>
      <c r="F911" s="200">
        <v>5</v>
      </c>
      <c r="G911" s="200">
        <v>19</v>
      </c>
      <c r="H911" s="200"/>
    </row>
    <row r="912" spans="1:9" ht="187.2">
      <c r="A912" s="198"/>
      <c r="B912" s="202" t="s">
        <v>17</v>
      </c>
      <c r="C912" s="198"/>
      <c r="D912" s="59"/>
      <c r="E912" s="200"/>
      <c r="F912" s="200"/>
      <c r="G912" s="200"/>
      <c r="H912" s="200"/>
    </row>
    <row r="913" spans="1:8">
      <c r="A913" s="198" t="s">
        <v>18</v>
      </c>
      <c r="B913" s="197" t="s">
        <v>19</v>
      </c>
      <c r="C913" s="198" t="s">
        <v>16</v>
      </c>
      <c r="D913" s="59">
        <v>5</v>
      </c>
      <c r="E913" s="200" t="s">
        <v>18</v>
      </c>
      <c r="F913" s="200">
        <v>5</v>
      </c>
      <c r="G913" s="200">
        <v>19</v>
      </c>
      <c r="H913" s="200"/>
    </row>
    <row r="914" spans="1:8" ht="78">
      <c r="A914" s="198"/>
      <c r="B914" s="202" t="s">
        <v>20</v>
      </c>
      <c r="C914" s="198"/>
      <c r="D914" s="59"/>
      <c r="E914" s="200"/>
      <c r="F914" s="200"/>
      <c r="G914" s="200"/>
      <c r="H914" s="200"/>
    </row>
    <row r="915" spans="1:8">
      <c r="A915" s="198" t="s">
        <v>21</v>
      </c>
      <c r="B915" s="197" t="s">
        <v>22</v>
      </c>
      <c r="C915" s="198" t="s">
        <v>23</v>
      </c>
      <c r="D915" s="59">
        <v>5</v>
      </c>
      <c r="E915" s="200" t="s">
        <v>21</v>
      </c>
      <c r="F915" s="200">
        <v>5</v>
      </c>
      <c r="G915" s="200">
        <v>19</v>
      </c>
      <c r="H915" s="200"/>
    </row>
    <row r="916" spans="1:8" ht="109.2">
      <c r="A916" s="198"/>
      <c r="B916" s="202" t="s">
        <v>328</v>
      </c>
      <c r="C916" s="198"/>
      <c r="D916" s="59"/>
      <c r="E916" s="200"/>
      <c r="F916" s="200"/>
      <c r="G916" s="200"/>
      <c r="H916" s="200"/>
    </row>
    <row r="917" spans="1:8">
      <c r="A917" s="198" t="s">
        <v>25</v>
      </c>
      <c r="B917" s="197" t="s">
        <v>26</v>
      </c>
      <c r="C917" s="198" t="s">
        <v>16</v>
      </c>
      <c r="D917" s="59">
        <v>5</v>
      </c>
      <c r="E917" s="200" t="s">
        <v>25</v>
      </c>
      <c r="F917" s="200">
        <v>5</v>
      </c>
      <c r="G917" s="200">
        <v>19</v>
      </c>
      <c r="H917" s="200"/>
    </row>
    <row r="918" spans="1:8" ht="62.4">
      <c r="A918" s="198"/>
      <c r="B918" s="202" t="s">
        <v>1995</v>
      </c>
      <c r="C918" s="198"/>
      <c r="D918" s="59"/>
      <c r="E918" s="200"/>
      <c r="F918" s="200"/>
      <c r="G918" s="200"/>
      <c r="H918" s="200"/>
    </row>
    <row r="919" spans="1:8">
      <c r="A919" s="198" t="s">
        <v>27</v>
      </c>
      <c r="B919" s="197" t="s">
        <v>28</v>
      </c>
      <c r="C919" s="198" t="s">
        <v>16</v>
      </c>
      <c r="D919" s="59">
        <v>5</v>
      </c>
      <c r="E919" s="200" t="s">
        <v>27</v>
      </c>
      <c r="F919" s="200">
        <v>5</v>
      </c>
      <c r="G919" s="200">
        <v>19</v>
      </c>
      <c r="H919" s="200"/>
    </row>
    <row r="920" spans="1:8" ht="156">
      <c r="A920" s="198"/>
      <c r="B920" s="202" t="s">
        <v>2082</v>
      </c>
      <c r="C920" s="198"/>
      <c r="D920" s="59"/>
      <c r="E920" s="200"/>
      <c r="F920" s="200"/>
      <c r="G920" s="200"/>
      <c r="H920" s="200"/>
    </row>
    <row r="921" spans="1:8">
      <c r="A921" s="198" t="s">
        <v>29</v>
      </c>
      <c r="B921" s="197" t="s">
        <v>382</v>
      </c>
      <c r="C921" s="198" t="s">
        <v>16</v>
      </c>
      <c r="D921" s="59">
        <v>1</v>
      </c>
      <c r="E921" s="200" t="s">
        <v>29</v>
      </c>
      <c r="F921" s="200">
        <v>5</v>
      </c>
      <c r="G921" s="200">
        <v>19</v>
      </c>
      <c r="H921" s="200"/>
    </row>
    <row r="922" spans="1:8" ht="31.2">
      <c r="A922" s="198"/>
      <c r="B922" s="202" t="s">
        <v>383</v>
      </c>
      <c r="C922" s="198"/>
      <c r="D922" s="59"/>
      <c r="E922" s="200"/>
      <c r="F922" s="200"/>
      <c r="G922" s="200"/>
      <c r="H922" s="200"/>
    </row>
    <row r="923" spans="1:8">
      <c r="A923" s="198" t="s">
        <v>32</v>
      </c>
      <c r="B923" s="197" t="s">
        <v>30</v>
      </c>
      <c r="C923" s="198" t="s">
        <v>16</v>
      </c>
      <c r="D923" s="59">
        <v>5</v>
      </c>
      <c r="E923" s="200" t="s">
        <v>32</v>
      </c>
      <c r="F923" s="200">
        <v>5</v>
      </c>
      <c r="G923" s="200">
        <v>19</v>
      </c>
      <c r="H923" s="200"/>
    </row>
    <row r="924" spans="1:8">
      <c r="A924" s="198"/>
      <c r="B924" s="202" t="s">
        <v>31</v>
      </c>
      <c r="C924" s="198"/>
      <c r="D924" s="59"/>
      <c r="E924" s="200"/>
      <c r="F924" s="200"/>
      <c r="G924" s="200"/>
      <c r="H924" s="200"/>
    </row>
    <row r="925" spans="1:8">
      <c r="A925" s="198" t="s">
        <v>35</v>
      </c>
      <c r="B925" s="197" t="s">
        <v>33</v>
      </c>
      <c r="C925" s="198" t="s">
        <v>16</v>
      </c>
      <c r="D925" s="59">
        <v>3</v>
      </c>
      <c r="E925" s="200" t="s">
        <v>35</v>
      </c>
      <c r="F925" s="200">
        <v>3</v>
      </c>
      <c r="G925" s="200">
        <v>19</v>
      </c>
      <c r="H925" s="200"/>
    </row>
    <row r="926" spans="1:8" ht="109.2">
      <c r="A926" s="198"/>
      <c r="B926" s="203" t="s">
        <v>34</v>
      </c>
      <c r="C926" s="198"/>
      <c r="D926" s="59"/>
      <c r="E926" s="200"/>
      <c r="F926" s="200"/>
      <c r="G926" s="200"/>
      <c r="H926" s="200"/>
    </row>
    <row r="927" spans="1:8">
      <c r="A927" s="198" t="s">
        <v>37</v>
      </c>
      <c r="B927" s="197" t="s">
        <v>36</v>
      </c>
      <c r="C927" s="198" t="s">
        <v>16</v>
      </c>
      <c r="D927" s="59">
        <v>1</v>
      </c>
      <c r="E927" s="200" t="s">
        <v>37</v>
      </c>
      <c r="F927" s="200">
        <v>1</v>
      </c>
      <c r="G927" s="200">
        <v>19</v>
      </c>
      <c r="H927" s="200"/>
    </row>
    <row r="928" spans="1:8" ht="109.2">
      <c r="A928" s="198"/>
      <c r="B928" s="203" t="s">
        <v>2033</v>
      </c>
      <c r="C928" s="198"/>
      <c r="D928" s="59"/>
      <c r="E928" s="200"/>
      <c r="F928" s="200"/>
      <c r="G928" s="200"/>
      <c r="H928" s="200"/>
    </row>
    <row r="929" spans="1:8">
      <c r="A929" s="227" t="s">
        <v>44</v>
      </c>
      <c r="B929" s="197" t="s">
        <v>38</v>
      </c>
      <c r="C929" s="198" t="s">
        <v>23</v>
      </c>
      <c r="D929" s="59">
        <v>1</v>
      </c>
      <c r="E929" s="200" t="s">
        <v>44</v>
      </c>
      <c r="F929" s="200">
        <v>1</v>
      </c>
      <c r="G929" s="200">
        <v>19</v>
      </c>
      <c r="H929" s="200"/>
    </row>
    <row r="930" spans="1:8" ht="124.8">
      <c r="A930" s="198"/>
      <c r="B930" s="203" t="s">
        <v>2034</v>
      </c>
      <c r="C930" s="198"/>
      <c r="D930" s="59"/>
      <c r="E930" s="200"/>
      <c r="F930" s="200"/>
      <c r="G930" s="200"/>
      <c r="H930" s="200"/>
    </row>
    <row r="931" spans="1:8">
      <c r="A931" s="198" t="s">
        <v>46</v>
      </c>
      <c r="B931" s="197" t="s">
        <v>384</v>
      </c>
      <c r="C931" s="198" t="s">
        <v>23</v>
      </c>
      <c r="D931" s="59">
        <v>1</v>
      </c>
      <c r="E931" s="200" t="s">
        <v>46</v>
      </c>
      <c r="F931" s="200">
        <v>1</v>
      </c>
      <c r="G931" s="200">
        <v>19</v>
      </c>
      <c r="H931" s="200"/>
    </row>
    <row r="932" spans="1:8" ht="31.2">
      <c r="A932" s="197"/>
      <c r="B932" s="202" t="s">
        <v>2035</v>
      </c>
      <c r="C932" s="198"/>
      <c r="D932" s="198"/>
      <c r="E932" s="241"/>
      <c r="F932" s="241"/>
      <c r="G932" s="241"/>
      <c r="H932" s="241"/>
    </row>
    <row r="933" spans="1:8">
      <c r="A933" s="198" t="s">
        <v>50</v>
      </c>
      <c r="B933" s="197" t="s">
        <v>42</v>
      </c>
      <c r="C933" s="198" t="s">
        <v>23</v>
      </c>
      <c r="D933" s="59">
        <v>1</v>
      </c>
      <c r="E933" s="200" t="s">
        <v>50</v>
      </c>
      <c r="F933" s="200">
        <v>1</v>
      </c>
      <c r="G933" s="200">
        <v>19</v>
      </c>
      <c r="H933" s="200"/>
    </row>
    <row r="934" spans="1:8">
      <c r="A934" s="197"/>
      <c r="B934" s="203" t="s">
        <v>43</v>
      </c>
      <c r="C934" s="198"/>
      <c r="D934" s="198"/>
      <c r="E934" s="241"/>
      <c r="F934" s="241"/>
      <c r="G934" s="241"/>
      <c r="H934" s="241"/>
    </row>
    <row r="935" spans="1:8">
      <c r="A935" s="198" t="s">
        <v>53</v>
      </c>
      <c r="B935" s="197" t="s">
        <v>45</v>
      </c>
      <c r="C935" s="198" t="s">
        <v>23</v>
      </c>
      <c r="D935" s="59">
        <v>4</v>
      </c>
      <c r="E935" s="200" t="s">
        <v>53</v>
      </c>
      <c r="F935" s="200">
        <v>4</v>
      </c>
      <c r="G935" s="200">
        <v>19</v>
      </c>
      <c r="H935" s="200"/>
    </row>
    <row r="936" spans="1:8" ht="31.2">
      <c r="A936" s="198"/>
      <c r="B936" s="202" t="s">
        <v>2109</v>
      </c>
      <c r="C936" s="198"/>
      <c r="D936" s="59"/>
      <c r="E936" s="200"/>
      <c r="F936" s="200"/>
      <c r="G936" s="200"/>
      <c r="H936" s="200"/>
    </row>
    <row r="937" spans="1:8">
      <c r="A937" s="198" t="s">
        <v>56</v>
      </c>
      <c r="B937" s="197" t="s">
        <v>47</v>
      </c>
      <c r="C937" s="198" t="s">
        <v>48</v>
      </c>
      <c r="D937" s="59">
        <v>5</v>
      </c>
      <c r="E937" s="200" t="s">
        <v>56</v>
      </c>
      <c r="F937" s="200">
        <v>5</v>
      </c>
      <c r="G937" s="200">
        <v>19</v>
      </c>
      <c r="H937" s="200"/>
    </row>
    <row r="938" spans="1:8">
      <c r="A938" s="198"/>
      <c r="B938" s="203" t="s">
        <v>329</v>
      </c>
      <c r="C938" s="198"/>
      <c r="D938" s="59"/>
      <c r="E938" s="200"/>
      <c r="F938" s="200"/>
      <c r="G938" s="200"/>
      <c r="H938" s="200"/>
    </row>
    <row r="939" spans="1:8">
      <c r="A939" s="198" t="s">
        <v>58</v>
      </c>
      <c r="B939" s="197" t="s">
        <v>363</v>
      </c>
      <c r="C939" s="198" t="s">
        <v>48</v>
      </c>
      <c r="D939" s="59">
        <v>5</v>
      </c>
      <c r="E939" s="200" t="s">
        <v>58</v>
      </c>
      <c r="F939" s="200">
        <v>5</v>
      </c>
      <c r="G939" s="200">
        <v>19</v>
      </c>
      <c r="H939" s="200"/>
    </row>
    <row r="940" spans="1:8">
      <c r="A940" s="198"/>
      <c r="B940" s="203" t="s">
        <v>52</v>
      </c>
      <c r="C940" s="198"/>
      <c r="D940" s="59"/>
      <c r="E940" s="200"/>
      <c r="F940" s="200"/>
      <c r="G940" s="200"/>
      <c r="H940" s="200"/>
    </row>
    <row r="941" spans="1:8">
      <c r="A941" s="198" t="s">
        <v>1510</v>
      </c>
      <c r="B941" s="197" t="s">
        <v>364</v>
      </c>
      <c r="C941" s="198" t="s">
        <v>16</v>
      </c>
      <c r="D941" s="59">
        <v>5</v>
      </c>
      <c r="E941" s="200" t="s">
        <v>1510</v>
      </c>
      <c r="F941" s="200">
        <v>5</v>
      </c>
      <c r="G941" s="200">
        <v>19</v>
      </c>
      <c r="H941" s="200"/>
    </row>
    <row r="942" spans="1:8">
      <c r="A942" s="198"/>
      <c r="B942" s="203" t="s">
        <v>55</v>
      </c>
      <c r="C942" s="198"/>
      <c r="D942" s="59"/>
      <c r="E942" s="200"/>
      <c r="F942" s="200"/>
      <c r="G942" s="200"/>
      <c r="H942" s="200"/>
    </row>
    <row r="943" spans="1:8">
      <c r="A943" s="198" t="s">
        <v>1546</v>
      </c>
      <c r="B943" s="197" t="s">
        <v>57</v>
      </c>
      <c r="C943" s="198" t="s">
        <v>23</v>
      </c>
      <c r="D943" s="59">
        <v>4</v>
      </c>
      <c r="E943" s="200" t="s">
        <v>1546</v>
      </c>
      <c r="F943" s="200">
        <v>4</v>
      </c>
      <c r="G943" s="200">
        <v>19</v>
      </c>
      <c r="H943" s="200"/>
    </row>
    <row r="944" spans="1:8" ht="62.4">
      <c r="A944" s="198"/>
      <c r="B944" s="203" t="s">
        <v>2038</v>
      </c>
      <c r="C944" s="198"/>
      <c r="D944" s="59"/>
      <c r="E944" s="200"/>
      <c r="F944" s="200"/>
      <c r="G944" s="200"/>
      <c r="H944" s="200"/>
    </row>
    <row r="945" spans="1:9">
      <c r="A945" s="198" t="s">
        <v>1553</v>
      </c>
      <c r="B945" s="197" t="s">
        <v>59</v>
      </c>
      <c r="C945" s="198" t="s">
        <v>23</v>
      </c>
      <c r="D945" s="59">
        <v>1</v>
      </c>
      <c r="E945" s="200" t="s">
        <v>1553</v>
      </c>
      <c r="F945" s="200">
        <v>1</v>
      </c>
      <c r="G945" s="200">
        <v>19</v>
      </c>
      <c r="H945" s="200"/>
    </row>
    <row r="946" spans="1:9" ht="140.4">
      <c r="A946" s="197"/>
      <c r="B946" s="203" t="s">
        <v>2039</v>
      </c>
      <c r="C946" s="198"/>
      <c r="D946" s="59"/>
      <c r="E946" s="200"/>
      <c r="F946" s="200"/>
      <c r="G946" s="200"/>
      <c r="H946" s="200"/>
    </row>
    <row r="947" spans="1:9">
      <c r="A947" s="211">
        <v>2</v>
      </c>
      <c r="B947" s="210" t="s">
        <v>60</v>
      </c>
      <c r="C947" s="211" t="s">
        <v>13</v>
      </c>
      <c r="D947" s="193">
        <v>1</v>
      </c>
      <c r="E947" s="195">
        <v>2</v>
      </c>
      <c r="F947" s="195"/>
      <c r="G947" s="195"/>
      <c r="H947" s="195"/>
    </row>
    <row r="948" spans="1:9">
      <c r="A948" s="198" t="s">
        <v>61</v>
      </c>
      <c r="B948" s="197" t="s">
        <v>62</v>
      </c>
      <c r="C948" s="198" t="s">
        <v>23</v>
      </c>
      <c r="D948" s="59">
        <v>2</v>
      </c>
      <c r="E948" s="200" t="s">
        <v>61</v>
      </c>
      <c r="F948" s="200">
        <v>2</v>
      </c>
      <c r="G948" s="200">
        <v>19</v>
      </c>
      <c r="H948" s="200"/>
      <c r="I948" s="154" t="s">
        <v>1554</v>
      </c>
    </row>
    <row r="949" spans="1:9" ht="109.2">
      <c r="A949" s="198"/>
      <c r="B949" s="202" t="s">
        <v>2111</v>
      </c>
      <c r="C949" s="198"/>
      <c r="D949" s="59"/>
      <c r="E949" s="200"/>
      <c r="F949" s="200"/>
      <c r="G949" s="200"/>
      <c r="H949" s="200"/>
    </row>
    <row r="950" spans="1:9">
      <c r="A950" s="198" t="s">
        <v>63</v>
      </c>
      <c r="B950" s="197" t="s">
        <v>2007</v>
      </c>
      <c r="C950" s="198" t="s">
        <v>23</v>
      </c>
      <c r="D950" s="59">
        <v>1</v>
      </c>
      <c r="E950" s="200" t="s">
        <v>63</v>
      </c>
      <c r="F950" s="200">
        <v>1</v>
      </c>
      <c r="G950" s="200">
        <v>19</v>
      </c>
      <c r="H950" s="200"/>
      <c r="I950" s="154" t="s">
        <v>1554</v>
      </c>
    </row>
    <row r="951" spans="1:9" ht="109.2">
      <c r="A951" s="198"/>
      <c r="B951" s="202" t="s">
        <v>2110</v>
      </c>
      <c r="C951" s="198"/>
      <c r="D951" s="59"/>
      <c r="E951" s="200"/>
      <c r="F951" s="200"/>
      <c r="G951" s="200"/>
      <c r="H951" s="200"/>
    </row>
    <row r="952" spans="1:9" ht="31.2">
      <c r="A952" s="198" t="s">
        <v>65</v>
      </c>
      <c r="B952" s="197" t="s">
        <v>1279</v>
      </c>
      <c r="C952" s="198" t="s">
        <v>23</v>
      </c>
      <c r="D952" s="59"/>
      <c r="E952" s="200" t="s">
        <v>523</v>
      </c>
      <c r="F952" s="200">
        <v>4</v>
      </c>
      <c r="G952" s="200">
        <v>20</v>
      </c>
      <c r="H952" s="200"/>
    </row>
    <row r="953" spans="1:9">
      <c r="A953" s="212" t="s">
        <v>66</v>
      </c>
      <c r="B953" s="213" t="s">
        <v>82</v>
      </c>
      <c r="C953" s="212" t="s">
        <v>16</v>
      </c>
      <c r="D953" s="214">
        <v>3</v>
      </c>
      <c r="E953" s="216"/>
      <c r="F953" s="216"/>
      <c r="G953" s="216"/>
      <c r="H953" s="216"/>
    </row>
    <row r="954" spans="1:9" ht="62.4">
      <c r="A954" s="213"/>
      <c r="B954" s="202" t="s">
        <v>2042</v>
      </c>
      <c r="C954" s="213"/>
      <c r="D954" s="213"/>
      <c r="E954" s="230"/>
      <c r="F954" s="230"/>
      <c r="G954" s="230"/>
      <c r="H954" s="230"/>
    </row>
    <row r="955" spans="1:9">
      <c r="A955" s="212" t="s">
        <v>67</v>
      </c>
      <c r="B955" s="213" t="s">
        <v>68</v>
      </c>
      <c r="C955" s="212" t="s">
        <v>16</v>
      </c>
      <c r="D955" s="214">
        <v>3</v>
      </c>
      <c r="E955" s="216"/>
      <c r="F955" s="216"/>
      <c r="G955" s="216"/>
      <c r="H955" s="216"/>
    </row>
    <row r="956" spans="1:9" ht="140.4">
      <c r="A956" s="212"/>
      <c r="B956" s="202" t="s">
        <v>2043</v>
      </c>
      <c r="C956" s="212"/>
      <c r="D956" s="214"/>
      <c r="E956" s="216"/>
      <c r="F956" s="216"/>
      <c r="G956" s="216"/>
      <c r="H956" s="216"/>
    </row>
    <row r="957" spans="1:9">
      <c r="A957" s="212" t="s">
        <v>69</v>
      </c>
      <c r="B957" s="213" t="s">
        <v>1207</v>
      </c>
      <c r="C957" s="212" t="s">
        <v>70</v>
      </c>
      <c r="D957" s="214">
        <v>3</v>
      </c>
      <c r="E957" s="216"/>
      <c r="F957" s="216"/>
      <c r="G957" s="216"/>
      <c r="H957" s="216"/>
    </row>
    <row r="958" spans="1:9">
      <c r="A958" s="212" t="s">
        <v>1182</v>
      </c>
      <c r="B958" s="213" t="s">
        <v>1481</v>
      </c>
      <c r="C958" s="212" t="s">
        <v>1184</v>
      </c>
      <c r="D958" s="214">
        <v>3</v>
      </c>
      <c r="E958" s="216"/>
      <c r="F958" s="216"/>
      <c r="G958" s="216"/>
      <c r="H958" s="216"/>
    </row>
    <row r="959" spans="1:9">
      <c r="A959" s="212" t="s">
        <v>1183</v>
      </c>
      <c r="B959" s="213" t="s">
        <v>1999</v>
      </c>
      <c r="C959" s="212" t="s">
        <v>16</v>
      </c>
      <c r="D959" s="214">
        <v>3</v>
      </c>
      <c r="E959" s="216"/>
      <c r="F959" s="216"/>
      <c r="G959" s="216"/>
      <c r="H959" s="216"/>
    </row>
    <row r="960" spans="1:9" ht="46.8">
      <c r="A960" s="212"/>
      <c r="B960" s="233" t="s">
        <v>2000</v>
      </c>
      <c r="C960" s="212"/>
      <c r="D960" s="214"/>
      <c r="E960" s="216"/>
      <c r="F960" s="216"/>
      <c r="G960" s="216"/>
      <c r="H960" s="216"/>
    </row>
    <row r="961" spans="1:8">
      <c r="A961" s="212" t="s">
        <v>1280</v>
      </c>
      <c r="B961" s="213" t="s">
        <v>2001</v>
      </c>
      <c r="C961" s="212" t="s">
        <v>16</v>
      </c>
      <c r="D961" s="214">
        <v>3</v>
      </c>
      <c r="E961" s="216"/>
      <c r="F961" s="216"/>
      <c r="G961" s="216"/>
      <c r="H961" s="216"/>
    </row>
    <row r="962" spans="1:8" ht="62.4">
      <c r="A962" s="212"/>
      <c r="B962" s="233" t="s">
        <v>2002</v>
      </c>
      <c r="C962" s="212"/>
      <c r="D962" s="214"/>
      <c r="E962" s="216"/>
      <c r="F962" s="216"/>
      <c r="G962" s="216"/>
      <c r="H962" s="216"/>
    </row>
    <row r="963" spans="1:8">
      <c r="A963" s="212" t="s">
        <v>2013</v>
      </c>
      <c r="B963" s="213" t="s">
        <v>333</v>
      </c>
      <c r="C963" s="212" t="s">
        <v>23</v>
      </c>
      <c r="D963" s="214">
        <v>1</v>
      </c>
      <c r="E963" s="216"/>
      <c r="F963" s="216"/>
      <c r="G963" s="216"/>
      <c r="H963" s="216"/>
    </row>
    <row r="964" spans="1:8" ht="31.2">
      <c r="A964" s="212"/>
      <c r="B964" s="202" t="s">
        <v>2044</v>
      </c>
      <c r="C964" s="212"/>
      <c r="D964" s="212"/>
      <c r="E964" s="219"/>
      <c r="F964" s="219"/>
      <c r="G964" s="219"/>
      <c r="H964" s="219"/>
    </row>
    <row r="965" spans="1:8">
      <c r="A965" s="211">
        <v>3</v>
      </c>
      <c r="B965" s="210" t="s">
        <v>73</v>
      </c>
      <c r="C965" s="211" t="s">
        <v>74</v>
      </c>
      <c r="D965" s="193">
        <v>1</v>
      </c>
      <c r="E965" s="195">
        <v>3</v>
      </c>
      <c r="F965" s="195"/>
      <c r="G965" s="195"/>
      <c r="H965" s="195"/>
    </row>
    <row r="966" spans="1:8">
      <c r="A966" s="198" t="s">
        <v>75</v>
      </c>
      <c r="B966" s="197" t="s">
        <v>335</v>
      </c>
      <c r="C966" s="198" t="s">
        <v>23</v>
      </c>
      <c r="D966" s="59">
        <v>1</v>
      </c>
      <c r="E966" s="200" t="s">
        <v>75</v>
      </c>
      <c r="F966" s="200">
        <v>1</v>
      </c>
      <c r="G966" s="200">
        <v>20</v>
      </c>
      <c r="H966" s="200"/>
    </row>
    <row r="967" spans="1:8" ht="218.4">
      <c r="A967" s="212" t="s">
        <v>619</v>
      </c>
      <c r="B967" s="203" t="s">
        <v>77</v>
      </c>
      <c r="C967" s="212"/>
      <c r="D967" s="214"/>
      <c r="E967" s="216"/>
      <c r="F967" s="216"/>
      <c r="G967" s="216"/>
      <c r="H967" s="216"/>
    </row>
    <row r="968" spans="1:8">
      <c r="A968" s="212" t="s">
        <v>621</v>
      </c>
      <c r="B968" s="233" t="s">
        <v>336</v>
      </c>
      <c r="C968" s="212" t="s">
        <v>23</v>
      </c>
      <c r="D968" s="214">
        <v>1</v>
      </c>
      <c r="E968" s="216"/>
      <c r="F968" s="216"/>
      <c r="G968" s="216"/>
      <c r="H968" s="216"/>
    </row>
    <row r="969" spans="1:8" ht="46.8">
      <c r="A969" s="212"/>
      <c r="B969" s="203" t="s">
        <v>80</v>
      </c>
      <c r="C969" s="212"/>
      <c r="D969" s="214"/>
      <c r="E969" s="216"/>
      <c r="F969" s="216"/>
      <c r="G969" s="216"/>
      <c r="H969" s="216"/>
    </row>
    <row r="970" spans="1:8" ht="31.2">
      <c r="A970" s="198" t="s">
        <v>78</v>
      </c>
      <c r="B970" s="197" t="s">
        <v>1281</v>
      </c>
      <c r="C970" s="198" t="s">
        <v>23</v>
      </c>
      <c r="D970" s="59"/>
      <c r="E970" s="200" t="s">
        <v>81</v>
      </c>
      <c r="F970" s="200">
        <v>1</v>
      </c>
      <c r="G970" s="200">
        <v>20</v>
      </c>
      <c r="H970" s="200"/>
    </row>
    <row r="971" spans="1:8">
      <c r="A971" s="212" t="s">
        <v>2008</v>
      </c>
      <c r="B971" s="203" t="s">
        <v>82</v>
      </c>
      <c r="C971" s="212" t="s">
        <v>16</v>
      </c>
      <c r="D971" s="214">
        <v>1</v>
      </c>
      <c r="E971" s="216"/>
      <c r="F971" s="216"/>
      <c r="G971" s="216"/>
      <c r="H971" s="216"/>
    </row>
    <row r="972" spans="1:8" ht="109.2">
      <c r="A972" s="212"/>
      <c r="B972" s="203" t="s">
        <v>2046</v>
      </c>
      <c r="C972" s="213"/>
      <c r="D972" s="213"/>
      <c r="E972" s="230"/>
      <c r="F972" s="230"/>
      <c r="G972" s="230"/>
      <c r="H972" s="230"/>
    </row>
    <row r="973" spans="1:8">
      <c r="A973" s="212" t="s">
        <v>2009</v>
      </c>
      <c r="B973" s="203" t="s">
        <v>68</v>
      </c>
      <c r="C973" s="212" t="s">
        <v>16</v>
      </c>
      <c r="D973" s="214">
        <v>1</v>
      </c>
      <c r="E973" s="216"/>
      <c r="F973" s="216"/>
      <c r="G973" s="216"/>
      <c r="H973" s="216"/>
    </row>
    <row r="974" spans="1:8" ht="140.4">
      <c r="A974" s="212"/>
      <c r="B974" s="202" t="s">
        <v>2087</v>
      </c>
      <c r="C974" s="212"/>
      <c r="D974" s="214"/>
      <c r="E974" s="216"/>
      <c r="F974" s="216"/>
      <c r="G974" s="216"/>
      <c r="H974" s="216"/>
    </row>
    <row r="975" spans="1:8">
      <c r="A975" s="212" t="s">
        <v>2010</v>
      </c>
      <c r="B975" s="213" t="s">
        <v>1481</v>
      </c>
      <c r="C975" s="212" t="s">
        <v>1184</v>
      </c>
      <c r="D975" s="214">
        <v>1</v>
      </c>
      <c r="E975" s="216"/>
      <c r="F975" s="216"/>
      <c r="G975" s="216"/>
      <c r="H975" s="216"/>
    </row>
    <row r="976" spans="1:8">
      <c r="A976" s="212" t="s">
        <v>2011</v>
      </c>
      <c r="B976" s="203" t="s">
        <v>1999</v>
      </c>
      <c r="C976" s="212" t="s">
        <v>16</v>
      </c>
      <c r="D976" s="214">
        <v>1</v>
      </c>
      <c r="E976" s="216"/>
      <c r="F976" s="216"/>
      <c r="G976" s="216"/>
      <c r="H976" s="216"/>
    </row>
    <row r="977" spans="1:8" ht="46.8">
      <c r="A977" s="212"/>
      <c r="B977" s="202" t="s">
        <v>2000</v>
      </c>
      <c r="C977" s="212"/>
      <c r="D977" s="214"/>
      <c r="E977" s="216"/>
      <c r="F977" s="216"/>
      <c r="G977" s="216"/>
      <c r="H977" s="216"/>
    </row>
    <row r="978" spans="1:8">
      <c r="A978" s="212" t="s">
        <v>2012</v>
      </c>
      <c r="B978" s="203" t="s">
        <v>2001</v>
      </c>
      <c r="C978" s="212" t="s">
        <v>16</v>
      </c>
      <c r="D978" s="214">
        <v>1</v>
      </c>
      <c r="E978" s="216"/>
      <c r="F978" s="216"/>
      <c r="G978" s="216"/>
      <c r="H978" s="216"/>
    </row>
    <row r="979" spans="1:8" ht="62.4">
      <c r="A979" s="212"/>
      <c r="B979" s="202" t="s">
        <v>2002</v>
      </c>
      <c r="C979" s="212"/>
      <c r="D979" s="214"/>
      <c r="E979" s="216"/>
      <c r="F979" s="216"/>
      <c r="G979" s="216"/>
      <c r="H979" s="216"/>
    </row>
    <row r="980" spans="1:8">
      <c r="A980" s="211">
        <v>4</v>
      </c>
      <c r="B980" s="210" t="s">
        <v>83</v>
      </c>
      <c r="C980" s="211" t="s">
        <v>13</v>
      </c>
      <c r="D980" s="193"/>
      <c r="E980" s="195">
        <v>4</v>
      </c>
      <c r="F980" s="195"/>
      <c r="G980" s="195"/>
      <c r="H980" s="195"/>
    </row>
    <row r="981" spans="1:8">
      <c r="A981" s="198" t="s">
        <v>84</v>
      </c>
      <c r="B981" s="197" t="s">
        <v>85</v>
      </c>
      <c r="C981" s="198" t="s">
        <v>23</v>
      </c>
      <c r="D981" s="59">
        <v>1</v>
      </c>
      <c r="E981" s="200" t="s">
        <v>84</v>
      </c>
      <c r="F981" s="200">
        <v>1</v>
      </c>
      <c r="G981" s="200">
        <v>20</v>
      </c>
      <c r="H981" s="200"/>
    </row>
    <row r="982" spans="1:8" ht="78">
      <c r="A982" s="198"/>
      <c r="B982" s="202" t="s">
        <v>2048</v>
      </c>
      <c r="C982" s="198"/>
      <c r="D982" s="59"/>
      <c r="E982" s="200"/>
      <c r="F982" s="200"/>
      <c r="G982" s="200"/>
      <c r="H982" s="200"/>
    </row>
    <row r="983" spans="1:8">
      <c r="A983" s="198" t="s">
        <v>86</v>
      </c>
      <c r="B983" s="226" t="s">
        <v>87</v>
      </c>
      <c r="C983" s="198" t="s">
        <v>16</v>
      </c>
      <c r="D983" s="59">
        <v>3</v>
      </c>
      <c r="E983" s="200" t="s">
        <v>86</v>
      </c>
      <c r="F983" s="200">
        <v>3</v>
      </c>
      <c r="G983" s="200">
        <v>20</v>
      </c>
      <c r="H983" s="200"/>
    </row>
    <row r="984" spans="1:8" ht="109.2">
      <c r="A984" s="198"/>
      <c r="B984" s="202" t="s">
        <v>2049</v>
      </c>
      <c r="C984" s="198"/>
      <c r="D984" s="59"/>
      <c r="E984" s="200"/>
      <c r="F984" s="200"/>
      <c r="G984" s="200"/>
      <c r="H984" s="200"/>
    </row>
    <row r="985" spans="1:8">
      <c r="A985" s="198" t="s">
        <v>88</v>
      </c>
      <c r="B985" s="226" t="s">
        <v>89</v>
      </c>
      <c r="C985" s="198" t="s">
        <v>16</v>
      </c>
      <c r="D985" s="59">
        <v>2</v>
      </c>
      <c r="E985" s="200" t="s">
        <v>88</v>
      </c>
      <c r="F985" s="200">
        <v>2</v>
      </c>
      <c r="G985" s="200">
        <v>20</v>
      </c>
      <c r="H985" s="200"/>
    </row>
    <row r="986" spans="1:8" ht="123.9" customHeight="1">
      <c r="A986" s="198"/>
      <c r="B986" s="202" t="s">
        <v>90</v>
      </c>
      <c r="C986" s="198"/>
      <c r="D986" s="59"/>
      <c r="E986" s="200"/>
      <c r="F986" s="200"/>
      <c r="G986" s="200"/>
      <c r="H986" s="200"/>
    </row>
    <row r="987" spans="1:8">
      <c r="A987" s="198" t="s">
        <v>91</v>
      </c>
      <c r="B987" s="226" t="s">
        <v>92</v>
      </c>
      <c r="C987" s="198" t="s">
        <v>16</v>
      </c>
      <c r="D987" s="59">
        <v>2</v>
      </c>
      <c r="E987" s="200" t="s">
        <v>91</v>
      </c>
      <c r="F987" s="200">
        <v>2</v>
      </c>
      <c r="G987" s="200">
        <v>20</v>
      </c>
      <c r="H987" s="200"/>
    </row>
    <row r="988" spans="1:8" ht="124.8">
      <c r="A988" s="198"/>
      <c r="B988" s="202" t="s">
        <v>93</v>
      </c>
      <c r="C988" s="198"/>
      <c r="D988" s="59"/>
      <c r="E988" s="200"/>
      <c r="F988" s="200"/>
      <c r="G988" s="200"/>
      <c r="H988" s="200"/>
    </row>
    <row r="989" spans="1:8">
      <c r="A989" s="198" t="s">
        <v>94</v>
      </c>
      <c r="B989" s="226" t="s">
        <v>95</v>
      </c>
      <c r="C989" s="198" t="s">
        <v>16</v>
      </c>
      <c r="D989" s="59">
        <v>3</v>
      </c>
      <c r="E989" s="200" t="s">
        <v>94</v>
      </c>
      <c r="F989" s="200">
        <v>3</v>
      </c>
      <c r="G989" s="200">
        <v>20</v>
      </c>
      <c r="H989" s="200"/>
    </row>
    <row r="990" spans="1:8" ht="109.2">
      <c r="A990" s="198"/>
      <c r="B990" s="202" t="s">
        <v>368</v>
      </c>
      <c r="C990" s="198"/>
      <c r="D990" s="59"/>
      <c r="E990" s="200"/>
      <c r="F990" s="200"/>
      <c r="G990" s="200"/>
      <c r="H990" s="200"/>
    </row>
    <row r="991" spans="1:8">
      <c r="A991" s="198" t="s">
        <v>97</v>
      </c>
      <c r="B991" s="226" t="s">
        <v>98</v>
      </c>
      <c r="C991" s="198" t="s">
        <v>16</v>
      </c>
      <c r="D991" s="259">
        <v>2</v>
      </c>
      <c r="E991" s="260" t="s">
        <v>97</v>
      </c>
      <c r="F991" s="260">
        <v>2</v>
      </c>
      <c r="G991" s="260">
        <v>20</v>
      </c>
      <c r="H991" s="260"/>
    </row>
    <row r="992" spans="1:8" ht="93.6">
      <c r="A992" s="198"/>
      <c r="B992" s="202" t="s">
        <v>2112</v>
      </c>
      <c r="C992" s="198"/>
      <c r="D992" s="259"/>
      <c r="E992" s="260"/>
      <c r="F992" s="260"/>
      <c r="G992" s="260"/>
      <c r="H992" s="260"/>
    </row>
    <row r="993" spans="1:8">
      <c r="A993" s="198" t="s">
        <v>100</v>
      </c>
      <c r="B993" s="226" t="s">
        <v>101</v>
      </c>
      <c r="C993" s="198" t="s">
        <v>16</v>
      </c>
      <c r="D993" s="59">
        <v>5</v>
      </c>
      <c r="E993" s="200" t="s">
        <v>100</v>
      </c>
      <c r="F993" s="200">
        <v>5</v>
      </c>
      <c r="G993" s="200">
        <v>20</v>
      </c>
      <c r="H993" s="200"/>
    </row>
    <row r="994" spans="1:8" ht="78">
      <c r="A994" s="198"/>
      <c r="B994" s="202" t="s">
        <v>2113</v>
      </c>
      <c r="C994" s="198"/>
      <c r="D994" s="59"/>
      <c r="E994" s="200"/>
      <c r="F994" s="200"/>
      <c r="G994" s="200"/>
      <c r="H994" s="200"/>
    </row>
    <row r="995" spans="1:8">
      <c r="A995" s="198" t="s">
        <v>103</v>
      </c>
      <c r="B995" s="226" t="s">
        <v>104</v>
      </c>
      <c r="C995" s="198" t="s">
        <v>16</v>
      </c>
      <c r="D995" s="59">
        <v>2</v>
      </c>
      <c r="E995" s="200" t="s">
        <v>103</v>
      </c>
      <c r="F995" s="200">
        <v>2</v>
      </c>
      <c r="G995" s="200">
        <v>20</v>
      </c>
      <c r="H995" s="200"/>
    </row>
    <row r="996" spans="1:8" ht="93.6">
      <c r="A996" s="198"/>
      <c r="B996" s="202" t="s">
        <v>2114</v>
      </c>
      <c r="C996" s="198"/>
      <c r="D996" s="59"/>
      <c r="E996" s="200"/>
      <c r="F996" s="200"/>
      <c r="G996" s="200"/>
      <c r="H996" s="200"/>
    </row>
    <row r="997" spans="1:8">
      <c r="A997" s="198" t="s">
        <v>106</v>
      </c>
      <c r="B997" s="197" t="s">
        <v>107</v>
      </c>
      <c r="C997" s="198" t="s">
        <v>23</v>
      </c>
      <c r="D997" s="59">
        <v>2</v>
      </c>
      <c r="E997" s="200" t="s">
        <v>106</v>
      </c>
      <c r="F997" s="200">
        <v>2</v>
      </c>
      <c r="G997" s="200">
        <v>20</v>
      </c>
      <c r="H997" s="200"/>
    </row>
    <row r="998" spans="1:8" ht="156">
      <c r="A998" s="198"/>
      <c r="B998" s="202" t="s">
        <v>108</v>
      </c>
      <c r="C998" s="198"/>
      <c r="D998" s="59"/>
      <c r="E998" s="200"/>
      <c r="F998" s="200"/>
      <c r="G998" s="200"/>
      <c r="H998" s="200"/>
    </row>
    <row r="999" spans="1:8">
      <c r="A999" s="198" t="s">
        <v>109</v>
      </c>
      <c r="B999" s="197" t="s">
        <v>1325</v>
      </c>
      <c r="C999" s="198" t="s">
        <v>23</v>
      </c>
      <c r="D999" s="59">
        <v>1</v>
      </c>
      <c r="E999" s="200" t="s">
        <v>109</v>
      </c>
      <c r="F999" s="200">
        <v>1</v>
      </c>
      <c r="G999" s="200">
        <v>20</v>
      </c>
      <c r="H999" s="200"/>
    </row>
    <row r="1000" spans="1:8">
      <c r="A1000" s="228" t="s">
        <v>1323</v>
      </c>
      <c r="B1000" s="213" t="s">
        <v>110</v>
      </c>
      <c r="C1000" s="212" t="s">
        <v>16</v>
      </c>
      <c r="D1000" s="214">
        <v>1</v>
      </c>
      <c r="E1000" s="216"/>
      <c r="F1000" s="216"/>
      <c r="G1000" s="216"/>
      <c r="H1000" s="216"/>
    </row>
    <row r="1001" spans="1:8" ht="78">
      <c r="A1001" s="212"/>
      <c r="B1001" s="202" t="s">
        <v>2088</v>
      </c>
      <c r="C1001" s="212"/>
      <c r="D1001" s="214"/>
      <c r="E1001" s="216"/>
      <c r="F1001" s="216"/>
      <c r="G1001" s="216"/>
      <c r="H1001" s="216"/>
    </row>
    <row r="1002" spans="1:8">
      <c r="A1002" s="212" t="s">
        <v>1324</v>
      </c>
      <c r="B1002" s="213" t="s">
        <v>1360</v>
      </c>
      <c r="C1002" s="212" t="s">
        <v>16</v>
      </c>
      <c r="D1002" s="214">
        <v>2</v>
      </c>
      <c r="E1002" s="216"/>
      <c r="F1002" s="216"/>
      <c r="G1002" s="216"/>
      <c r="H1002" s="216"/>
    </row>
    <row r="1003" spans="1:8">
      <c r="A1003" s="212"/>
      <c r="B1003" s="202" t="s">
        <v>116</v>
      </c>
      <c r="C1003" s="212"/>
      <c r="D1003" s="214"/>
      <c r="E1003" s="216"/>
      <c r="F1003" s="216"/>
      <c r="G1003" s="216"/>
      <c r="H1003" s="216"/>
    </row>
    <row r="1004" spans="1:8">
      <c r="A1004" s="198" t="s">
        <v>112</v>
      </c>
      <c r="B1004" s="197" t="s">
        <v>1326</v>
      </c>
      <c r="C1004" s="198" t="s">
        <v>23</v>
      </c>
      <c r="D1004" s="59">
        <v>1</v>
      </c>
      <c r="E1004" s="200" t="s">
        <v>112</v>
      </c>
      <c r="F1004" s="200">
        <v>1</v>
      </c>
      <c r="G1004" s="200">
        <v>20</v>
      </c>
      <c r="H1004" s="200"/>
    </row>
    <row r="1005" spans="1:8">
      <c r="A1005" s="212" t="s">
        <v>1327</v>
      </c>
      <c r="B1005" s="213" t="s">
        <v>113</v>
      </c>
      <c r="C1005" s="212" t="s">
        <v>16</v>
      </c>
      <c r="D1005" s="214">
        <v>1</v>
      </c>
      <c r="E1005" s="216"/>
      <c r="F1005" s="216"/>
      <c r="G1005" s="216"/>
      <c r="H1005" s="216"/>
    </row>
    <row r="1006" spans="1:8" ht="31.2">
      <c r="A1006" s="212"/>
      <c r="B1006" s="202" t="s">
        <v>114</v>
      </c>
      <c r="C1006" s="212"/>
      <c r="D1006" s="214"/>
      <c r="E1006" s="216"/>
      <c r="F1006" s="216"/>
      <c r="G1006" s="216"/>
      <c r="H1006" s="216"/>
    </row>
    <row r="1007" spans="1:8">
      <c r="A1007" s="212" t="s">
        <v>1328</v>
      </c>
      <c r="B1007" s="213" t="s">
        <v>1360</v>
      </c>
      <c r="C1007" s="212" t="s">
        <v>16</v>
      </c>
      <c r="D1007" s="214">
        <v>2</v>
      </c>
      <c r="E1007" s="216"/>
      <c r="F1007" s="216"/>
      <c r="G1007" s="216"/>
      <c r="H1007" s="216"/>
    </row>
    <row r="1008" spans="1:8">
      <c r="A1008" s="212"/>
      <c r="B1008" s="202" t="s">
        <v>116</v>
      </c>
      <c r="C1008" s="212"/>
      <c r="D1008" s="214"/>
      <c r="E1008" s="216"/>
      <c r="F1008" s="216"/>
      <c r="G1008" s="216"/>
      <c r="H1008" s="216"/>
    </row>
    <row r="1009" spans="1:8">
      <c r="A1009" s="198" t="s">
        <v>1495</v>
      </c>
      <c r="B1009" s="197" t="s">
        <v>118</v>
      </c>
      <c r="C1009" s="198" t="s">
        <v>23</v>
      </c>
      <c r="D1009" s="59">
        <v>1</v>
      </c>
      <c r="E1009" s="200" t="s">
        <v>1495</v>
      </c>
      <c r="F1009" s="200">
        <v>1</v>
      </c>
      <c r="G1009" s="200">
        <v>20</v>
      </c>
      <c r="H1009" s="200"/>
    </row>
    <row r="1010" spans="1:8" ht="78">
      <c r="A1010" s="198"/>
      <c r="B1010" s="202" t="s">
        <v>119</v>
      </c>
      <c r="C1010" s="198"/>
      <c r="D1010" s="59"/>
      <c r="E1010" s="200"/>
      <c r="F1010" s="200"/>
      <c r="G1010" s="200"/>
      <c r="H1010" s="200"/>
    </row>
    <row r="1011" spans="1:8">
      <c r="A1011" s="198" t="s">
        <v>117</v>
      </c>
      <c r="B1011" s="197" t="s">
        <v>1291</v>
      </c>
      <c r="C1011" s="198" t="s">
        <v>23</v>
      </c>
      <c r="D1011" s="59">
        <v>1</v>
      </c>
      <c r="E1011" s="200" t="s">
        <v>117</v>
      </c>
      <c r="F1011" s="200">
        <v>6</v>
      </c>
      <c r="G1011" s="200">
        <v>20</v>
      </c>
      <c r="H1011" s="200"/>
    </row>
    <row r="1012" spans="1:8">
      <c r="A1012" s="212" t="s">
        <v>1292</v>
      </c>
      <c r="B1012" s="213" t="s">
        <v>120</v>
      </c>
      <c r="C1012" s="212" t="s">
        <v>16</v>
      </c>
      <c r="D1012" s="214">
        <v>6</v>
      </c>
      <c r="E1012" s="216"/>
      <c r="F1012" s="216"/>
      <c r="G1012" s="216"/>
      <c r="H1012" s="216"/>
    </row>
    <row r="1013" spans="1:8" ht="171.6">
      <c r="A1013" s="212"/>
      <c r="B1013" s="202" t="s">
        <v>2050</v>
      </c>
      <c r="C1013" s="212"/>
      <c r="D1013" s="214"/>
      <c r="E1013" s="216"/>
      <c r="F1013" s="216"/>
      <c r="G1013" s="216"/>
      <c r="H1013" s="216"/>
    </row>
    <row r="1014" spans="1:8">
      <c r="A1014" s="212" t="s">
        <v>1331</v>
      </c>
      <c r="B1014" s="213" t="s">
        <v>121</v>
      </c>
      <c r="C1014" s="212" t="s">
        <v>16</v>
      </c>
      <c r="D1014" s="214">
        <v>6</v>
      </c>
      <c r="E1014" s="216"/>
      <c r="F1014" s="216"/>
      <c r="G1014" s="216"/>
      <c r="H1014" s="216"/>
    </row>
    <row r="1015" spans="1:8" ht="31.2">
      <c r="A1015" s="213"/>
      <c r="B1015" s="202" t="s">
        <v>2051</v>
      </c>
      <c r="C1015" s="212"/>
      <c r="D1015" s="212"/>
      <c r="E1015" s="219"/>
      <c r="F1015" s="219"/>
      <c r="G1015" s="219"/>
      <c r="H1015" s="219"/>
    </row>
    <row r="1016" spans="1:8">
      <c r="A1016" s="211">
        <v>5</v>
      </c>
      <c r="B1016" s="210" t="s">
        <v>123</v>
      </c>
      <c r="C1016" s="211" t="s">
        <v>74</v>
      </c>
      <c r="D1016" s="193">
        <v>1</v>
      </c>
      <c r="E1016" s="195">
        <v>5</v>
      </c>
      <c r="F1016" s="195"/>
      <c r="G1016" s="195"/>
      <c r="H1016" s="195"/>
    </row>
    <row r="1017" spans="1:8">
      <c r="A1017" s="198" t="s">
        <v>124</v>
      </c>
      <c r="B1017" s="197" t="s">
        <v>125</v>
      </c>
      <c r="C1017" s="198" t="s">
        <v>16</v>
      </c>
      <c r="D1017" s="59">
        <v>2</v>
      </c>
      <c r="E1017" s="200" t="s">
        <v>124</v>
      </c>
      <c r="F1017" s="200">
        <v>2</v>
      </c>
      <c r="G1017" s="200">
        <v>20</v>
      </c>
      <c r="H1017" s="200"/>
    </row>
    <row r="1018" spans="1:8" ht="280.8">
      <c r="A1018" s="198"/>
      <c r="B1018" s="202" t="s">
        <v>126</v>
      </c>
      <c r="C1018" s="198"/>
      <c r="D1018" s="59"/>
      <c r="E1018" s="200"/>
      <c r="F1018" s="200"/>
      <c r="G1018" s="200"/>
      <c r="H1018" s="200"/>
    </row>
    <row r="1019" spans="1:8">
      <c r="A1019" s="198" t="s">
        <v>127</v>
      </c>
      <c r="B1019" s="197" t="s">
        <v>128</v>
      </c>
      <c r="C1019" s="198" t="s">
        <v>16</v>
      </c>
      <c r="D1019" s="59">
        <v>1</v>
      </c>
      <c r="E1019" s="200" t="s">
        <v>127</v>
      </c>
      <c r="F1019" s="200">
        <v>1</v>
      </c>
      <c r="G1019" s="200">
        <v>20</v>
      </c>
      <c r="H1019" s="200"/>
    </row>
    <row r="1020" spans="1:8" ht="93.6">
      <c r="A1020" s="198"/>
      <c r="B1020" s="202" t="s">
        <v>129</v>
      </c>
      <c r="C1020" s="198"/>
      <c r="D1020" s="59"/>
      <c r="E1020" s="200"/>
      <c r="F1020" s="200"/>
      <c r="G1020" s="200"/>
      <c r="H1020" s="200"/>
    </row>
    <row r="1021" spans="1:8">
      <c r="A1021" s="198" t="s">
        <v>130</v>
      </c>
      <c r="B1021" s="197" t="s">
        <v>131</v>
      </c>
      <c r="C1021" s="198" t="s">
        <v>16</v>
      </c>
      <c r="D1021" s="59">
        <v>2</v>
      </c>
      <c r="E1021" s="200" t="s">
        <v>130</v>
      </c>
      <c r="F1021" s="200">
        <v>2</v>
      </c>
      <c r="G1021" s="200">
        <v>20</v>
      </c>
      <c r="H1021" s="200"/>
    </row>
    <row r="1022" spans="1:8" ht="124.8">
      <c r="A1022" s="198"/>
      <c r="B1022" s="202" t="s">
        <v>2052</v>
      </c>
      <c r="C1022" s="198"/>
      <c r="D1022" s="59"/>
      <c r="E1022" s="200"/>
      <c r="F1022" s="200"/>
      <c r="G1022" s="200"/>
      <c r="H1022" s="200"/>
    </row>
    <row r="1023" spans="1:8">
      <c r="A1023" s="198" t="s">
        <v>132</v>
      </c>
      <c r="B1023" s="197" t="s">
        <v>133</v>
      </c>
      <c r="C1023" s="198" t="s">
        <v>16</v>
      </c>
      <c r="D1023" s="59">
        <v>4</v>
      </c>
      <c r="E1023" s="200" t="s">
        <v>132</v>
      </c>
      <c r="F1023" s="200">
        <v>4</v>
      </c>
      <c r="G1023" s="200">
        <v>20</v>
      </c>
      <c r="H1023" s="200"/>
    </row>
    <row r="1024" spans="1:8" ht="171.6">
      <c r="A1024" s="198"/>
      <c r="B1024" s="202" t="s">
        <v>2050</v>
      </c>
      <c r="C1024" s="198"/>
      <c r="D1024" s="59"/>
      <c r="E1024" s="200"/>
      <c r="F1024" s="200"/>
      <c r="G1024" s="200"/>
      <c r="H1024" s="200"/>
    </row>
    <row r="1025" spans="1:8">
      <c r="A1025" s="198" t="s">
        <v>134</v>
      </c>
      <c r="B1025" s="197" t="s">
        <v>135</v>
      </c>
      <c r="C1025" s="198" t="s">
        <v>23</v>
      </c>
      <c r="D1025" s="59">
        <v>1</v>
      </c>
      <c r="E1025" s="200" t="s">
        <v>134</v>
      </c>
      <c r="F1025" s="200">
        <v>1</v>
      </c>
      <c r="G1025" s="200">
        <v>21</v>
      </c>
      <c r="H1025" s="200"/>
    </row>
    <row r="1026" spans="1:8" ht="124.8">
      <c r="A1026" s="198"/>
      <c r="B1026" s="202" t="s">
        <v>136</v>
      </c>
      <c r="C1026" s="198"/>
      <c r="D1026" s="59"/>
      <c r="E1026" s="200"/>
      <c r="F1026" s="200"/>
      <c r="G1026" s="200"/>
      <c r="H1026" s="200"/>
    </row>
    <row r="1027" spans="1:8">
      <c r="A1027" s="211">
        <v>6</v>
      </c>
      <c r="B1027" s="210" t="s">
        <v>137</v>
      </c>
      <c r="C1027" s="211" t="s">
        <v>138</v>
      </c>
      <c r="D1027" s="193">
        <v>1</v>
      </c>
      <c r="E1027" s="195">
        <v>6</v>
      </c>
      <c r="F1027" s="195"/>
      <c r="G1027" s="195"/>
      <c r="H1027" s="195"/>
    </row>
    <row r="1028" spans="1:8" ht="46.8">
      <c r="A1028" s="198" t="s">
        <v>139</v>
      </c>
      <c r="B1028" s="197" t="s">
        <v>1282</v>
      </c>
      <c r="C1028" s="198" t="s">
        <v>23</v>
      </c>
      <c r="D1028" s="59">
        <v>1</v>
      </c>
      <c r="E1028" s="200" t="s">
        <v>139</v>
      </c>
      <c r="F1028" s="200">
        <v>1</v>
      </c>
      <c r="G1028" s="200">
        <v>21</v>
      </c>
      <c r="H1028" s="200"/>
    </row>
    <row r="1029" spans="1:8">
      <c r="A1029" s="212" t="s">
        <v>140</v>
      </c>
      <c r="B1029" s="213" t="s">
        <v>339</v>
      </c>
      <c r="C1029" s="212" t="s">
        <v>16</v>
      </c>
      <c r="D1029" s="214">
        <v>1</v>
      </c>
      <c r="E1029" s="216"/>
      <c r="F1029" s="216"/>
      <c r="G1029" s="216"/>
      <c r="H1029" s="216"/>
    </row>
    <row r="1030" spans="1:8" ht="156">
      <c r="A1030" s="212"/>
      <c r="B1030" s="202" t="s">
        <v>340</v>
      </c>
      <c r="C1030" s="213"/>
      <c r="D1030" s="213"/>
      <c r="E1030" s="230"/>
      <c r="F1030" s="230"/>
      <c r="G1030" s="230"/>
      <c r="H1030" s="230"/>
    </row>
    <row r="1031" spans="1:8">
      <c r="A1031" s="212" t="s">
        <v>142</v>
      </c>
      <c r="B1031" s="213" t="s">
        <v>68</v>
      </c>
      <c r="C1031" s="212" t="s">
        <v>16</v>
      </c>
      <c r="D1031" s="214">
        <v>1</v>
      </c>
      <c r="E1031" s="216"/>
      <c r="F1031" s="216"/>
      <c r="G1031" s="216"/>
      <c r="H1031" s="216"/>
    </row>
    <row r="1032" spans="1:8" ht="62.4">
      <c r="A1032" s="212"/>
      <c r="B1032" s="202" t="s">
        <v>2053</v>
      </c>
      <c r="C1032" s="212"/>
      <c r="D1032" s="214"/>
      <c r="E1032" s="216"/>
      <c r="F1032" s="216"/>
      <c r="G1032" s="216"/>
      <c r="H1032" s="216"/>
    </row>
    <row r="1033" spans="1:8">
      <c r="A1033" s="212" t="s">
        <v>143</v>
      </c>
      <c r="B1033" s="213" t="s">
        <v>144</v>
      </c>
      <c r="C1033" s="212" t="s">
        <v>371</v>
      </c>
      <c r="D1033" s="214">
        <v>1</v>
      </c>
      <c r="E1033" s="216"/>
      <c r="F1033" s="216"/>
      <c r="G1033" s="216"/>
      <c r="H1033" s="216"/>
    </row>
    <row r="1034" spans="1:8" ht="112.5" customHeight="1">
      <c r="A1034" s="212"/>
      <c r="B1034" s="202" t="s">
        <v>2054</v>
      </c>
      <c r="C1034" s="212"/>
      <c r="D1034" s="214"/>
      <c r="E1034" s="216"/>
      <c r="F1034" s="216"/>
      <c r="G1034" s="216"/>
      <c r="H1034" s="216"/>
    </row>
    <row r="1035" spans="1:8">
      <c r="A1035" s="212" t="s">
        <v>145</v>
      </c>
      <c r="B1035" s="213" t="s">
        <v>146</v>
      </c>
      <c r="C1035" s="212" t="s">
        <v>371</v>
      </c>
      <c r="D1035" s="214">
        <v>1</v>
      </c>
      <c r="E1035" s="216"/>
      <c r="F1035" s="216"/>
      <c r="G1035" s="216"/>
      <c r="H1035" s="216"/>
    </row>
    <row r="1036" spans="1:8" ht="46.8">
      <c r="A1036" s="212"/>
      <c r="B1036" s="202" t="s">
        <v>2115</v>
      </c>
      <c r="C1036" s="212"/>
      <c r="D1036" s="214"/>
      <c r="E1036" s="216"/>
      <c r="F1036" s="216"/>
      <c r="G1036" s="216"/>
      <c r="H1036" s="216"/>
    </row>
    <row r="1037" spans="1:8">
      <c r="A1037" s="212" t="s">
        <v>148</v>
      </c>
      <c r="B1037" s="213" t="s">
        <v>149</v>
      </c>
      <c r="C1037" s="212" t="s">
        <v>16</v>
      </c>
      <c r="D1037" s="214">
        <v>1</v>
      </c>
      <c r="E1037" s="216"/>
      <c r="F1037" s="216"/>
      <c r="G1037" s="216"/>
      <c r="H1037" s="216"/>
    </row>
    <row r="1038" spans="1:8" ht="46.8">
      <c r="A1038" s="212"/>
      <c r="B1038" s="203" t="s">
        <v>2056</v>
      </c>
      <c r="C1038" s="212"/>
      <c r="D1038" s="214"/>
      <c r="E1038" s="216"/>
      <c r="F1038" s="216"/>
      <c r="G1038" s="216"/>
      <c r="H1038" s="216"/>
    </row>
    <row r="1039" spans="1:8">
      <c r="A1039" s="212" t="s">
        <v>1186</v>
      </c>
      <c r="B1039" s="213" t="s">
        <v>1481</v>
      </c>
      <c r="C1039" s="212" t="s">
        <v>1184</v>
      </c>
      <c r="D1039" s="214">
        <v>1</v>
      </c>
      <c r="E1039" s="216"/>
      <c r="F1039" s="216"/>
      <c r="G1039" s="216"/>
      <c r="H1039" s="216"/>
    </row>
    <row r="1040" spans="1:8">
      <c r="A1040" s="212" t="s">
        <v>1187</v>
      </c>
      <c r="B1040" s="213" t="s">
        <v>1999</v>
      </c>
      <c r="C1040" s="212" t="s">
        <v>16</v>
      </c>
      <c r="D1040" s="214">
        <v>1</v>
      </c>
      <c r="E1040" s="216"/>
      <c r="F1040" s="216"/>
      <c r="G1040" s="216"/>
      <c r="H1040" s="216"/>
    </row>
    <row r="1041" spans="1:8" ht="46.8">
      <c r="A1041" s="212"/>
      <c r="B1041" s="233" t="s">
        <v>2000</v>
      </c>
      <c r="C1041" s="212"/>
      <c r="D1041" s="214"/>
      <c r="E1041" s="216"/>
      <c r="F1041" s="216"/>
      <c r="G1041" s="216"/>
      <c r="H1041" s="216"/>
    </row>
    <row r="1042" spans="1:8">
      <c r="A1042" s="212" t="s">
        <v>2014</v>
      </c>
      <c r="B1042" s="213" t="s">
        <v>2001</v>
      </c>
      <c r="C1042" s="212" t="s">
        <v>16</v>
      </c>
      <c r="D1042" s="214">
        <v>1</v>
      </c>
      <c r="E1042" s="216"/>
      <c r="F1042" s="216"/>
      <c r="G1042" s="216"/>
      <c r="H1042" s="216"/>
    </row>
    <row r="1043" spans="1:8" ht="62.4">
      <c r="A1043" s="212"/>
      <c r="B1043" s="233" t="s">
        <v>2002</v>
      </c>
      <c r="C1043" s="212"/>
      <c r="D1043" s="214"/>
      <c r="E1043" s="216"/>
      <c r="F1043" s="216"/>
      <c r="G1043" s="216"/>
      <c r="H1043" s="216"/>
    </row>
    <row r="1044" spans="1:8" ht="46.8">
      <c r="A1044" s="198" t="s">
        <v>341</v>
      </c>
      <c r="B1044" s="197" t="s">
        <v>1293</v>
      </c>
      <c r="C1044" s="198" t="s">
        <v>23</v>
      </c>
      <c r="D1044" s="59">
        <v>1</v>
      </c>
      <c r="E1044" s="200" t="s">
        <v>341</v>
      </c>
      <c r="F1044" s="200">
        <v>3</v>
      </c>
      <c r="G1044" s="200">
        <v>21</v>
      </c>
      <c r="H1044" s="200"/>
    </row>
    <row r="1045" spans="1:8" ht="31.2">
      <c r="A1045" s="212" t="s">
        <v>150</v>
      </c>
      <c r="B1045" s="213" t="s">
        <v>372</v>
      </c>
      <c r="C1045" s="212" t="s">
        <v>16</v>
      </c>
      <c r="D1045" s="214">
        <v>2</v>
      </c>
      <c r="E1045" s="216"/>
      <c r="F1045" s="216"/>
      <c r="G1045" s="216"/>
      <c r="H1045" s="216"/>
    </row>
    <row r="1046" spans="1:8" ht="156">
      <c r="A1046" s="212"/>
      <c r="B1046" s="202" t="s">
        <v>340</v>
      </c>
      <c r="C1046" s="213"/>
      <c r="D1046" s="213"/>
      <c r="E1046" s="230"/>
      <c r="F1046" s="230"/>
      <c r="G1046" s="230"/>
      <c r="H1046" s="230"/>
    </row>
    <row r="1047" spans="1:8">
      <c r="A1047" s="212" t="s">
        <v>152</v>
      </c>
      <c r="B1047" s="213" t="s">
        <v>343</v>
      </c>
      <c r="C1047" s="212" t="s">
        <v>371</v>
      </c>
      <c r="D1047" s="214">
        <v>1</v>
      </c>
      <c r="E1047" s="216"/>
      <c r="F1047" s="216"/>
      <c r="G1047" s="216"/>
      <c r="H1047" s="216"/>
    </row>
    <row r="1048" spans="1:8" ht="46.8">
      <c r="A1048" s="212"/>
      <c r="B1048" s="202" t="s">
        <v>2115</v>
      </c>
      <c r="C1048" s="212"/>
      <c r="D1048" s="214"/>
      <c r="E1048" s="216"/>
      <c r="F1048" s="216"/>
      <c r="G1048" s="216"/>
      <c r="H1048" s="216"/>
    </row>
    <row r="1049" spans="1:8">
      <c r="A1049" s="212" t="s">
        <v>153</v>
      </c>
      <c r="B1049" s="213" t="s">
        <v>68</v>
      </c>
      <c r="C1049" s="212" t="s">
        <v>16</v>
      </c>
      <c r="D1049" s="214">
        <v>2</v>
      </c>
      <c r="E1049" s="216"/>
      <c r="F1049" s="216"/>
      <c r="G1049" s="216"/>
      <c r="H1049" s="216"/>
    </row>
    <row r="1050" spans="1:8" ht="62.4">
      <c r="A1050" s="212"/>
      <c r="B1050" s="202" t="s">
        <v>2053</v>
      </c>
      <c r="C1050" s="212"/>
      <c r="D1050" s="214"/>
      <c r="E1050" s="216"/>
      <c r="F1050" s="216"/>
      <c r="G1050" s="216"/>
      <c r="H1050" s="216"/>
    </row>
    <row r="1051" spans="1:8">
      <c r="A1051" s="212" t="s">
        <v>154</v>
      </c>
      <c r="B1051" s="213" t="s">
        <v>149</v>
      </c>
      <c r="C1051" s="212" t="s">
        <v>16</v>
      </c>
      <c r="D1051" s="214">
        <v>2</v>
      </c>
      <c r="E1051" s="216"/>
      <c r="F1051" s="216"/>
      <c r="G1051" s="216"/>
      <c r="H1051" s="216"/>
    </row>
    <row r="1052" spans="1:8" ht="46.8">
      <c r="A1052" s="212"/>
      <c r="B1052" s="203" t="s">
        <v>2056</v>
      </c>
      <c r="C1052" s="212"/>
      <c r="D1052" s="214"/>
      <c r="E1052" s="216"/>
      <c r="F1052" s="216"/>
      <c r="G1052" s="216"/>
      <c r="H1052" s="216"/>
    </row>
    <row r="1053" spans="1:8">
      <c r="A1053" s="212" t="s">
        <v>1188</v>
      </c>
      <c r="B1053" s="213" t="s">
        <v>1481</v>
      </c>
      <c r="C1053" s="212" t="s">
        <v>1184</v>
      </c>
      <c r="D1053" s="214">
        <v>1</v>
      </c>
      <c r="E1053" s="216"/>
      <c r="F1053" s="216"/>
      <c r="G1053" s="216"/>
      <c r="H1053" s="216"/>
    </row>
    <row r="1054" spans="1:8">
      <c r="A1054" s="212" t="s">
        <v>1191</v>
      </c>
      <c r="B1054" s="213" t="s">
        <v>1999</v>
      </c>
      <c r="C1054" s="212" t="s">
        <v>16</v>
      </c>
      <c r="D1054" s="214">
        <v>1</v>
      </c>
      <c r="E1054" s="216"/>
      <c r="F1054" s="216"/>
      <c r="G1054" s="216"/>
      <c r="H1054" s="216"/>
    </row>
    <row r="1055" spans="1:8" ht="46.8">
      <c r="A1055" s="212"/>
      <c r="B1055" s="233" t="s">
        <v>2000</v>
      </c>
      <c r="C1055" s="212"/>
      <c r="D1055" s="214"/>
      <c r="E1055" s="216"/>
      <c r="F1055" s="216"/>
      <c r="G1055" s="216"/>
      <c r="H1055" s="216"/>
    </row>
    <row r="1056" spans="1:8">
      <c r="A1056" s="212" t="s">
        <v>2015</v>
      </c>
      <c r="B1056" s="213" t="s">
        <v>2001</v>
      </c>
      <c r="C1056" s="212" t="s">
        <v>16</v>
      </c>
      <c r="D1056" s="214">
        <v>1</v>
      </c>
      <c r="E1056" s="216"/>
      <c r="F1056" s="216"/>
      <c r="G1056" s="216"/>
      <c r="H1056" s="216"/>
    </row>
    <row r="1057" spans="1:8" ht="62.4">
      <c r="A1057" s="212"/>
      <c r="B1057" s="233" t="s">
        <v>2002</v>
      </c>
      <c r="C1057" s="212"/>
      <c r="D1057" s="214"/>
      <c r="E1057" s="216"/>
      <c r="F1057" s="216"/>
      <c r="G1057" s="216"/>
      <c r="H1057" s="216"/>
    </row>
    <row r="1058" spans="1:8" ht="46.8">
      <c r="A1058" s="251" t="s">
        <v>155</v>
      </c>
      <c r="B1058" s="197" t="s">
        <v>1294</v>
      </c>
      <c r="C1058" s="198" t="s">
        <v>23</v>
      </c>
      <c r="D1058" s="59">
        <v>1</v>
      </c>
      <c r="E1058" s="200" t="s">
        <v>155</v>
      </c>
      <c r="F1058" s="200">
        <v>1</v>
      </c>
      <c r="G1058" s="200">
        <v>21</v>
      </c>
      <c r="H1058" s="200"/>
    </row>
    <row r="1059" spans="1:8">
      <c r="A1059" s="228" t="s">
        <v>156</v>
      </c>
      <c r="B1059" s="213" t="s">
        <v>157</v>
      </c>
      <c r="C1059" s="212" t="s">
        <v>16</v>
      </c>
      <c r="D1059" s="214">
        <v>1</v>
      </c>
      <c r="E1059" s="216"/>
      <c r="F1059" s="216"/>
      <c r="G1059" s="216"/>
      <c r="H1059" s="216"/>
    </row>
    <row r="1060" spans="1:8" ht="156">
      <c r="A1060" s="212"/>
      <c r="B1060" s="202" t="s">
        <v>340</v>
      </c>
      <c r="C1060" s="213"/>
      <c r="D1060" s="213"/>
      <c r="E1060" s="230"/>
      <c r="F1060" s="230"/>
      <c r="G1060" s="230"/>
      <c r="H1060" s="230"/>
    </row>
    <row r="1061" spans="1:8">
      <c r="A1061" s="212" t="s">
        <v>159</v>
      </c>
      <c r="B1061" s="213" t="s">
        <v>68</v>
      </c>
      <c r="C1061" s="212" t="s">
        <v>16</v>
      </c>
      <c r="D1061" s="214">
        <v>1</v>
      </c>
      <c r="E1061" s="216"/>
      <c r="F1061" s="216"/>
      <c r="G1061" s="216"/>
      <c r="H1061" s="216"/>
    </row>
    <row r="1062" spans="1:8" ht="62.4">
      <c r="A1062" s="212"/>
      <c r="B1062" s="202" t="s">
        <v>2053</v>
      </c>
      <c r="C1062" s="212"/>
      <c r="D1062" s="214"/>
      <c r="E1062" s="216"/>
      <c r="F1062" s="216"/>
      <c r="G1062" s="216"/>
      <c r="H1062" s="216"/>
    </row>
    <row r="1063" spans="1:8">
      <c r="A1063" s="212" t="s">
        <v>1215</v>
      </c>
      <c r="B1063" s="203" t="s">
        <v>161</v>
      </c>
      <c r="C1063" s="212" t="s">
        <v>23</v>
      </c>
      <c r="D1063" s="214">
        <v>1</v>
      </c>
      <c r="E1063" s="216"/>
      <c r="F1063" s="216"/>
      <c r="G1063" s="216"/>
      <c r="H1063" s="216"/>
    </row>
    <row r="1064" spans="1:8" ht="140.4">
      <c r="A1064" s="212"/>
      <c r="B1064" s="202" t="s">
        <v>2057</v>
      </c>
      <c r="C1064" s="212"/>
      <c r="D1064" s="214"/>
      <c r="E1064" s="216"/>
      <c r="F1064" s="216"/>
      <c r="G1064" s="216"/>
      <c r="H1064" s="216"/>
    </row>
    <row r="1065" spans="1:8">
      <c r="A1065" s="212" t="s">
        <v>162</v>
      </c>
      <c r="B1065" s="203" t="s">
        <v>149</v>
      </c>
      <c r="C1065" s="212" t="s">
        <v>16</v>
      </c>
      <c r="D1065" s="214">
        <v>1</v>
      </c>
      <c r="E1065" s="216"/>
      <c r="F1065" s="216"/>
      <c r="G1065" s="216"/>
      <c r="H1065" s="216"/>
    </row>
    <row r="1066" spans="1:8" ht="46.8">
      <c r="A1066" s="212"/>
      <c r="B1066" s="203" t="s">
        <v>2056</v>
      </c>
      <c r="C1066" s="212"/>
      <c r="D1066" s="214"/>
      <c r="E1066" s="216"/>
      <c r="F1066" s="216"/>
      <c r="G1066" s="216"/>
      <c r="H1066" s="216"/>
    </row>
    <row r="1067" spans="1:8">
      <c r="A1067" s="212" t="s">
        <v>1192</v>
      </c>
      <c r="B1067" s="213" t="s">
        <v>1481</v>
      </c>
      <c r="C1067" s="212" t="s">
        <v>1184</v>
      </c>
      <c r="D1067" s="214">
        <v>1</v>
      </c>
      <c r="E1067" s="216"/>
      <c r="F1067" s="216"/>
      <c r="G1067" s="216"/>
      <c r="H1067" s="216"/>
    </row>
    <row r="1068" spans="1:8">
      <c r="A1068" s="212" t="s">
        <v>1216</v>
      </c>
      <c r="B1068" s="213" t="s">
        <v>1999</v>
      </c>
      <c r="C1068" s="212" t="s">
        <v>16</v>
      </c>
      <c r="D1068" s="214">
        <v>1</v>
      </c>
      <c r="E1068" s="216"/>
      <c r="F1068" s="216"/>
      <c r="G1068" s="216"/>
      <c r="H1068" s="216"/>
    </row>
    <row r="1069" spans="1:8" ht="46.8">
      <c r="A1069" s="212"/>
      <c r="B1069" s="233" t="s">
        <v>2000</v>
      </c>
      <c r="C1069" s="212"/>
      <c r="D1069" s="214"/>
      <c r="E1069" s="216"/>
      <c r="F1069" s="216"/>
      <c r="G1069" s="216"/>
      <c r="H1069" s="216"/>
    </row>
    <row r="1070" spans="1:8">
      <c r="A1070" s="212" t="s">
        <v>2021</v>
      </c>
      <c r="B1070" s="213" t="s">
        <v>2001</v>
      </c>
      <c r="C1070" s="212" t="s">
        <v>16</v>
      </c>
      <c r="D1070" s="214">
        <v>1</v>
      </c>
      <c r="E1070" s="216"/>
      <c r="F1070" s="216"/>
      <c r="G1070" s="216"/>
      <c r="H1070" s="216"/>
    </row>
    <row r="1071" spans="1:8" ht="62.4">
      <c r="A1071" s="212"/>
      <c r="B1071" s="233" t="s">
        <v>2002</v>
      </c>
      <c r="C1071" s="212"/>
      <c r="D1071" s="214"/>
      <c r="E1071" s="216"/>
      <c r="F1071" s="216"/>
      <c r="G1071" s="216"/>
      <c r="H1071" s="216"/>
    </row>
    <row r="1072" spans="1:8">
      <c r="A1072" s="198" t="s">
        <v>1511</v>
      </c>
      <c r="B1072" s="197" t="s">
        <v>165</v>
      </c>
      <c r="C1072" s="198" t="s">
        <v>23</v>
      </c>
      <c r="D1072" s="59">
        <v>1</v>
      </c>
      <c r="E1072" s="200" t="s">
        <v>1511</v>
      </c>
      <c r="F1072" s="200">
        <v>1</v>
      </c>
      <c r="G1072" s="200">
        <v>21</v>
      </c>
      <c r="H1072" s="200"/>
    </row>
    <row r="1073" spans="1:8" ht="140.4">
      <c r="A1073" s="198"/>
      <c r="B1073" s="202" t="s">
        <v>166</v>
      </c>
      <c r="C1073" s="198"/>
      <c r="D1073" s="59"/>
      <c r="E1073" s="200"/>
      <c r="F1073" s="200"/>
      <c r="G1073" s="200"/>
      <c r="H1073" s="200"/>
    </row>
    <row r="1074" spans="1:8">
      <c r="A1074" s="211">
        <v>7</v>
      </c>
      <c r="B1074" s="210" t="s">
        <v>167</v>
      </c>
      <c r="C1074" s="211" t="s">
        <v>13</v>
      </c>
      <c r="D1074" s="193">
        <v>1</v>
      </c>
      <c r="E1074" s="195">
        <v>7</v>
      </c>
      <c r="F1074" s="195"/>
      <c r="G1074" s="195"/>
      <c r="H1074" s="195"/>
    </row>
    <row r="1075" spans="1:8">
      <c r="A1075" s="198" t="s">
        <v>168</v>
      </c>
      <c r="B1075" s="226" t="s">
        <v>385</v>
      </c>
      <c r="C1075" s="198" t="s">
        <v>23</v>
      </c>
      <c r="D1075" s="59">
        <v>2</v>
      </c>
      <c r="E1075" s="200" t="s">
        <v>168</v>
      </c>
      <c r="F1075" s="200">
        <v>2</v>
      </c>
      <c r="G1075" s="200">
        <v>21</v>
      </c>
      <c r="H1075" s="200"/>
    </row>
    <row r="1076" spans="1:8" ht="124.8">
      <c r="A1076" s="197"/>
      <c r="B1076" s="203" t="s">
        <v>2116</v>
      </c>
      <c r="C1076" s="198"/>
      <c r="D1076" s="59"/>
      <c r="E1076" s="200"/>
      <c r="F1076" s="200"/>
      <c r="G1076" s="200"/>
      <c r="H1076" s="200"/>
    </row>
    <row r="1077" spans="1:8" ht="31.2">
      <c r="A1077" s="198" t="s">
        <v>171</v>
      </c>
      <c r="B1077" s="226" t="s">
        <v>386</v>
      </c>
      <c r="C1077" s="198" t="s">
        <v>23</v>
      </c>
      <c r="D1077" s="59">
        <v>4</v>
      </c>
      <c r="E1077" s="200" t="s">
        <v>171</v>
      </c>
      <c r="F1077" s="200">
        <v>6</v>
      </c>
      <c r="G1077" s="200">
        <v>21</v>
      </c>
      <c r="H1077" s="200"/>
    </row>
    <row r="1078" spans="1:8" ht="140.4">
      <c r="A1078" s="198"/>
      <c r="B1078" s="202" t="s">
        <v>2098</v>
      </c>
      <c r="C1078" s="198"/>
      <c r="D1078" s="59"/>
      <c r="E1078" s="200"/>
      <c r="F1078" s="200"/>
      <c r="G1078" s="200"/>
      <c r="H1078" s="200"/>
    </row>
    <row r="1079" spans="1:8">
      <c r="A1079" s="198" t="s">
        <v>173</v>
      </c>
      <c r="B1079" s="226" t="s">
        <v>174</v>
      </c>
      <c r="C1079" s="198" t="s">
        <v>23</v>
      </c>
      <c r="D1079" s="59">
        <v>4</v>
      </c>
      <c r="E1079" s="200" t="s">
        <v>173</v>
      </c>
      <c r="F1079" s="200">
        <v>4</v>
      </c>
      <c r="G1079" s="200">
        <v>21</v>
      </c>
      <c r="H1079" s="200"/>
    </row>
    <row r="1080" spans="1:8" ht="78">
      <c r="A1080" s="198"/>
      <c r="B1080" s="202" t="s">
        <v>2099</v>
      </c>
      <c r="C1080" s="198"/>
      <c r="D1080" s="59"/>
      <c r="E1080" s="200"/>
      <c r="F1080" s="200"/>
      <c r="G1080" s="200"/>
      <c r="H1080" s="200"/>
    </row>
    <row r="1081" spans="1:8" ht="31.2">
      <c r="A1081" s="198" t="s">
        <v>175</v>
      </c>
      <c r="B1081" s="226" t="s">
        <v>387</v>
      </c>
      <c r="C1081" s="198" t="s">
        <v>23</v>
      </c>
      <c r="D1081" s="59">
        <v>12</v>
      </c>
      <c r="E1081" s="200" t="s">
        <v>175</v>
      </c>
      <c r="F1081" s="200">
        <v>12</v>
      </c>
      <c r="G1081" s="200">
        <v>21</v>
      </c>
      <c r="H1081" s="200"/>
    </row>
    <row r="1082" spans="1:8" ht="140.4">
      <c r="A1082" s="198"/>
      <c r="B1082" s="202" t="s">
        <v>388</v>
      </c>
      <c r="C1082" s="198"/>
      <c r="D1082" s="198"/>
      <c r="E1082" s="241"/>
      <c r="F1082" s="241"/>
      <c r="G1082" s="241"/>
      <c r="H1082" s="241"/>
    </row>
    <row r="1083" spans="1:8">
      <c r="A1083" s="198" t="s">
        <v>178</v>
      </c>
      <c r="B1083" s="226" t="s">
        <v>176</v>
      </c>
      <c r="C1083" s="198" t="s">
        <v>16</v>
      </c>
      <c r="D1083" s="59">
        <v>2</v>
      </c>
      <c r="E1083" s="200" t="s">
        <v>178</v>
      </c>
      <c r="F1083" s="200">
        <v>3</v>
      </c>
      <c r="G1083" s="200">
        <v>21</v>
      </c>
      <c r="H1083" s="200"/>
    </row>
    <row r="1084" spans="1:8" ht="124.8">
      <c r="A1084" s="198"/>
      <c r="B1084" s="202" t="s">
        <v>177</v>
      </c>
      <c r="C1084" s="198"/>
      <c r="D1084" s="59"/>
      <c r="E1084" s="200"/>
      <c r="F1084" s="200"/>
      <c r="G1084" s="200"/>
      <c r="H1084" s="200"/>
    </row>
    <row r="1085" spans="1:8">
      <c r="A1085" s="198" t="s">
        <v>180</v>
      </c>
      <c r="B1085" s="226" t="s">
        <v>389</v>
      </c>
      <c r="C1085" s="198" t="s">
        <v>23</v>
      </c>
      <c r="D1085" s="59">
        <v>2</v>
      </c>
      <c r="E1085" s="200" t="s">
        <v>180</v>
      </c>
      <c r="F1085" s="200">
        <v>1</v>
      </c>
      <c r="G1085" s="200">
        <v>21</v>
      </c>
      <c r="H1085" s="200"/>
    </row>
    <row r="1086" spans="1:8" ht="249.6">
      <c r="A1086" s="198"/>
      <c r="B1086" s="202" t="s">
        <v>390</v>
      </c>
      <c r="C1086" s="198"/>
      <c r="D1086" s="198"/>
      <c r="E1086" s="241"/>
      <c r="F1086" s="241"/>
      <c r="G1086" s="241"/>
      <c r="H1086" s="241"/>
    </row>
    <row r="1087" spans="1:8">
      <c r="A1087" s="198" t="s">
        <v>183</v>
      </c>
      <c r="B1087" s="223" t="s">
        <v>391</v>
      </c>
      <c r="C1087" s="198" t="s">
        <v>23</v>
      </c>
      <c r="D1087" s="59">
        <v>2</v>
      </c>
      <c r="E1087" s="200" t="s">
        <v>183</v>
      </c>
      <c r="F1087" s="200">
        <v>2</v>
      </c>
      <c r="G1087" s="200">
        <v>21</v>
      </c>
      <c r="H1087" s="200"/>
    </row>
    <row r="1088" spans="1:8" ht="62.4">
      <c r="A1088" s="197"/>
      <c r="B1088" s="202" t="s">
        <v>392</v>
      </c>
      <c r="C1088" s="198"/>
      <c r="D1088" s="198"/>
      <c r="E1088" s="241"/>
      <c r="F1088" s="241"/>
      <c r="G1088" s="241"/>
      <c r="H1088" s="241"/>
    </row>
    <row r="1089" spans="1:9">
      <c r="A1089" s="198" t="s">
        <v>185</v>
      </c>
      <c r="B1089" s="226" t="s">
        <v>393</v>
      </c>
      <c r="C1089" s="198" t="s">
        <v>23</v>
      </c>
      <c r="D1089" s="59">
        <v>1</v>
      </c>
      <c r="E1089" s="200" t="s">
        <v>185</v>
      </c>
      <c r="F1089" s="200">
        <v>1</v>
      </c>
      <c r="G1089" s="200">
        <v>21</v>
      </c>
      <c r="H1089" s="200"/>
    </row>
    <row r="1090" spans="1:9" ht="124.8">
      <c r="A1090" s="198"/>
      <c r="B1090" s="202" t="s">
        <v>394</v>
      </c>
      <c r="C1090" s="198"/>
      <c r="D1090" s="198"/>
      <c r="E1090" s="241"/>
      <c r="F1090" s="241"/>
      <c r="G1090" s="241"/>
      <c r="H1090" s="241"/>
    </row>
    <row r="1091" spans="1:9">
      <c r="A1091" s="198" t="s">
        <v>1512</v>
      </c>
      <c r="B1091" s="226" t="s">
        <v>395</v>
      </c>
      <c r="C1091" s="198" t="s">
        <v>16</v>
      </c>
      <c r="D1091" s="59">
        <v>2</v>
      </c>
      <c r="E1091" s="200" t="s">
        <v>1512</v>
      </c>
      <c r="F1091" s="200">
        <v>2</v>
      </c>
      <c r="G1091" s="200">
        <v>21</v>
      </c>
      <c r="H1091" s="200"/>
    </row>
    <row r="1092" spans="1:9" ht="124.8">
      <c r="A1092" s="198"/>
      <c r="B1092" s="202" t="s">
        <v>2117</v>
      </c>
      <c r="C1092" s="198"/>
      <c r="D1092" s="198"/>
      <c r="E1092" s="241"/>
      <c r="F1092" s="241"/>
      <c r="G1092" s="241"/>
      <c r="H1092" s="241"/>
    </row>
    <row r="1093" spans="1:9">
      <c r="A1093" s="227" t="s">
        <v>1513</v>
      </c>
      <c r="B1093" s="226" t="s">
        <v>396</v>
      </c>
      <c r="C1093" s="198" t="s">
        <v>16</v>
      </c>
      <c r="D1093" s="59">
        <v>4</v>
      </c>
      <c r="E1093" s="200" t="s">
        <v>1513</v>
      </c>
      <c r="F1093" s="200">
        <v>4</v>
      </c>
      <c r="G1093" s="200">
        <v>21</v>
      </c>
      <c r="H1093" s="200"/>
    </row>
    <row r="1094" spans="1:9" ht="202.8">
      <c r="A1094" s="227"/>
      <c r="B1094" s="202" t="s">
        <v>2118</v>
      </c>
      <c r="C1094" s="198"/>
      <c r="D1094" s="59"/>
      <c r="E1094" s="200"/>
      <c r="F1094" s="200"/>
      <c r="G1094" s="200"/>
      <c r="H1094" s="200"/>
    </row>
    <row r="1095" spans="1:9">
      <c r="A1095" s="227" t="s">
        <v>1514</v>
      </c>
      <c r="B1095" s="226" t="s">
        <v>397</v>
      </c>
      <c r="C1095" s="198" t="s">
        <v>16</v>
      </c>
      <c r="D1095" s="59">
        <v>8</v>
      </c>
      <c r="E1095" s="200" t="s">
        <v>1514</v>
      </c>
      <c r="F1095" s="200">
        <v>8</v>
      </c>
      <c r="G1095" s="200">
        <v>21</v>
      </c>
      <c r="H1095" s="200"/>
    </row>
    <row r="1096" spans="1:9" ht="124.8">
      <c r="A1096" s="198"/>
      <c r="B1096" s="202" t="s">
        <v>2119</v>
      </c>
      <c r="C1096" s="198"/>
      <c r="D1096" s="59"/>
      <c r="E1096" s="200"/>
      <c r="F1096" s="200"/>
      <c r="G1096" s="200"/>
      <c r="H1096" s="200"/>
    </row>
    <row r="1097" spans="1:9">
      <c r="A1097" s="198" t="s">
        <v>1515</v>
      </c>
      <c r="B1097" s="226" t="s">
        <v>398</v>
      </c>
      <c r="C1097" s="198" t="s">
        <v>23</v>
      </c>
      <c r="D1097" s="59">
        <v>1</v>
      </c>
      <c r="E1097" s="200" t="s">
        <v>1515</v>
      </c>
      <c r="F1097" s="200">
        <v>1</v>
      </c>
      <c r="G1097" s="200">
        <v>21</v>
      </c>
      <c r="H1097" s="200"/>
    </row>
    <row r="1098" spans="1:9" ht="140.4">
      <c r="A1098" s="198"/>
      <c r="B1098" s="202" t="s">
        <v>2120</v>
      </c>
      <c r="C1098" s="198"/>
      <c r="D1098" s="59"/>
      <c r="E1098" s="200"/>
      <c r="F1098" s="200"/>
      <c r="G1098" s="200"/>
      <c r="H1098" s="200"/>
    </row>
    <row r="1099" spans="1:9">
      <c r="A1099" s="198" t="s">
        <v>1516</v>
      </c>
      <c r="B1099" s="197" t="s">
        <v>181</v>
      </c>
      <c r="C1099" s="198" t="s">
        <v>16</v>
      </c>
      <c r="D1099" s="59">
        <v>3</v>
      </c>
      <c r="E1099" s="200" t="s">
        <v>1516</v>
      </c>
      <c r="F1099" s="200">
        <v>5</v>
      </c>
      <c r="G1099" s="200">
        <v>21</v>
      </c>
      <c r="H1099" s="200"/>
    </row>
    <row r="1100" spans="1:9" ht="93.6">
      <c r="A1100" s="198"/>
      <c r="B1100" s="203" t="s">
        <v>182</v>
      </c>
      <c r="C1100" s="198"/>
      <c r="D1100" s="59"/>
      <c r="E1100" s="200"/>
      <c r="F1100" s="200"/>
      <c r="G1100" s="200"/>
      <c r="H1100" s="200"/>
    </row>
    <row r="1101" spans="1:9">
      <c r="A1101" s="198" t="s">
        <v>399</v>
      </c>
      <c r="B1101" s="226" t="s">
        <v>179</v>
      </c>
      <c r="C1101" s="198" t="s">
        <v>16</v>
      </c>
      <c r="D1101" s="59">
        <v>12</v>
      </c>
      <c r="E1101" s="200" t="s">
        <v>399</v>
      </c>
      <c r="F1101" s="200">
        <v>12</v>
      </c>
      <c r="G1101" s="200">
        <v>22</v>
      </c>
      <c r="H1101" s="200"/>
    </row>
    <row r="1102" spans="1:9" ht="156">
      <c r="A1102" s="198"/>
      <c r="B1102" s="203" t="s">
        <v>2100</v>
      </c>
      <c r="C1102" s="198"/>
      <c r="D1102" s="59"/>
      <c r="E1102" s="200"/>
      <c r="F1102" s="200"/>
      <c r="G1102" s="200"/>
      <c r="H1102" s="200"/>
    </row>
    <row r="1103" spans="1:9">
      <c r="A1103" s="198" t="s">
        <v>1517</v>
      </c>
      <c r="B1103" s="197" t="s">
        <v>400</v>
      </c>
      <c r="C1103" s="198" t="s">
        <v>401</v>
      </c>
      <c r="D1103" s="59">
        <v>2</v>
      </c>
      <c r="E1103" s="200" t="s">
        <v>2258</v>
      </c>
      <c r="F1103" s="200">
        <v>2</v>
      </c>
      <c r="G1103" s="200">
        <v>22</v>
      </c>
      <c r="H1103" s="200"/>
      <c r="I1103" s="154" t="s">
        <v>2258</v>
      </c>
    </row>
    <row r="1104" spans="1:9" ht="31.2">
      <c r="A1104" s="198"/>
      <c r="B1104" s="233" t="s">
        <v>402</v>
      </c>
      <c r="C1104" s="198"/>
      <c r="D1104" s="59"/>
      <c r="E1104" s="200"/>
      <c r="F1104" s="200"/>
      <c r="G1104" s="200"/>
      <c r="H1104" s="200"/>
    </row>
    <row r="1105" spans="1:8">
      <c r="A1105" s="211">
        <v>8</v>
      </c>
      <c r="B1105" s="210" t="s">
        <v>1332</v>
      </c>
      <c r="C1105" s="211" t="s">
        <v>13</v>
      </c>
      <c r="D1105" s="193">
        <v>1</v>
      </c>
      <c r="E1105" s="195"/>
      <c r="F1105" s="195"/>
      <c r="G1105" s="195"/>
      <c r="H1105" s="195"/>
    </row>
    <row r="1106" spans="1:8">
      <c r="A1106" s="198" t="s">
        <v>187</v>
      </c>
      <c r="B1106" s="197" t="s">
        <v>403</v>
      </c>
      <c r="C1106" s="198" t="s">
        <v>16</v>
      </c>
      <c r="D1106" s="198">
        <v>2</v>
      </c>
      <c r="E1106" s="241" t="s">
        <v>187</v>
      </c>
      <c r="F1106" s="200">
        <v>2</v>
      </c>
      <c r="G1106" s="241">
        <v>22</v>
      </c>
      <c r="H1106" s="241"/>
    </row>
    <row r="1107" spans="1:8" ht="171.6">
      <c r="A1107" s="198"/>
      <c r="B1107" s="233" t="s">
        <v>1564</v>
      </c>
      <c r="C1107" s="198"/>
      <c r="D1107" s="198"/>
      <c r="E1107" s="241"/>
      <c r="F1107" s="241"/>
      <c r="G1107" s="241"/>
      <c r="H1107" s="241"/>
    </row>
    <row r="1108" spans="1:8">
      <c r="A1108" s="198" t="s">
        <v>190</v>
      </c>
      <c r="B1108" s="226" t="s">
        <v>191</v>
      </c>
      <c r="C1108" s="198" t="s">
        <v>16</v>
      </c>
      <c r="D1108" s="198">
        <v>2</v>
      </c>
      <c r="E1108" s="241" t="s">
        <v>190</v>
      </c>
      <c r="F1108" s="200">
        <v>2</v>
      </c>
      <c r="G1108" s="241">
        <v>22</v>
      </c>
      <c r="H1108" s="241"/>
    </row>
    <row r="1109" spans="1:8" ht="31.2">
      <c r="A1109" s="198"/>
      <c r="B1109" s="203" t="s">
        <v>192</v>
      </c>
      <c r="C1109" s="198"/>
      <c r="D1109" s="198"/>
      <c r="E1109" s="241"/>
      <c r="F1109" s="200"/>
      <c r="G1109" s="241"/>
      <c r="H1109" s="241"/>
    </row>
    <row r="1110" spans="1:8">
      <c r="A1110" s="198" t="s">
        <v>193</v>
      </c>
      <c r="B1110" s="226" t="s">
        <v>194</v>
      </c>
      <c r="C1110" s="198" t="s">
        <v>16</v>
      </c>
      <c r="D1110" s="198">
        <v>1</v>
      </c>
      <c r="E1110" s="241" t="s">
        <v>193</v>
      </c>
      <c r="F1110" s="200">
        <v>1</v>
      </c>
      <c r="G1110" s="241">
        <v>22</v>
      </c>
      <c r="H1110" s="241"/>
    </row>
    <row r="1111" spans="1:8" ht="31.2">
      <c r="A1111" s="198"/>
      <c r="B1111" s="203" t="s">
        <v>195</v>
      </c>
      <c r="C1111" s="198"/>
      <c r="D1111" s="198"/>
      <c r="E1111" s="241"/>
      <c r="F1111" s="200"/>
      <c r="G1111" s="241"/>
      <c r="H1111" s="241"/>
    </row>
    <row r="1112" spans="1:8">
      <c r="A1112" s="198" t="s">
        <v>196</v>
      </c>
      <c r="B1112" s="226" t="s">
        <v>197</v>
      </c>
      <c r="C1112" s="198" t="s">
        <v>16</v>
      </c>
      <c r="D1112" s="198">
        <v>1</v>
      </c>
      <c r="E1112" s="241" t="s">
        <v>196</v>
      </c>
      <c r="F1112" s="200">
        <v>1</v>
      </c>
      <c r="G1112" s="241">
        <v>22</v>
      </c>
      <c r="H1112" s="241"/>
    </row>
    <row r="1113" spans="1:8" ht="31.2">
      <c r="A1113" s="198"/>
      <c r="B1113" s="235" t="s">
        <v>198</v>
      </c>
      <c r="C1113" s="198"/>
      <c r="D1113" s="198"/>
      <c r="E1113" s="241"/>
      <c r="F1113" s="200"/>
      <c r="G1113" s="241"/>
      <c r="H1113" s="241"/>
    </row>
    <row r="1114" spans="1:8" ht="31.2">
      <c r="A1114" s="198" t="s">
        <v>199</v>
      </c>
      <c r="B1114" s="266" t="s">
        <v>1362</v>
      </c>
      <c r="C1114" s="267" t="s">
        <v>23</v>
      </c>
      <c r="D1114" s="198"/>
      <c r="E1114" s="241" t="s">
        <v>199</v>
      </c>
      <c r="F1114" s="200">
        <v>1</v>
      </c>
      <c r="G1114" s="241">
        <v>22</v>
      </c>
      <c r="H1114" s="241"/>
    </row>
    <row r="1115" spans="1:8">
      <c r="A1115" s="212" t="s">
        <v>1363</v>
      </c>
      <c r="B1115" s="203" t="s">
        <v>404</v>
      </c>
      <c r="C1115" s="212" t="s">
        <v>16</v>
      </c>
      <c r="D1115" s="212">
        <v>1</v>
      </c>
      <c r="E1115" s="219"/>
      <c r="F1115" s="200"/>
      <c r="G1115" s="219"/>
      <c r="H1115" s="219"/>
    </row>
    <row r="1116" spans="1:8" ht="82.95" customHeight="1">
      <c r="A1116" s="213"/>
      <c r="B1116" s="203" t="s">
        <v>405</v>
      </c>
      <c r="C1116" s="212"/>
      <c r="D1116" s="212"/>
      <c r="E1116" s="219"/>
      <c r="F1116" s="200"/>
      <c r="G1116" s="219"/>
      <c r="H1116" s="219"/>
    </row>
    <row r="1117" spans="1:8">
      <c r="A1117" s="212" t="s">
        <v>1364</v>
      </c>
      <c r="B1117" s="203" t="s">
        <v>406</v>
      </c>
      <c r="C1117" s="212" t="s">
        <v>407</v>
      </c>
      <c r="D1117" s="212">
        <v>1</v>
      </c>
      <c r="E1117" s="219"/>
      <c r="F1117" s="200"/>
      <c r="G1117" s="219"/>
      <c r="H1117" s="219"/>
    </row>
    <row r="1118" spans="1:8">
      <c r="A1118" s="213"/>
      <c r="B1118" s="203" t="s">
        <v>406</v>
      </c>
      <c r="C1118" s="212"/>
      <c r="D1118" s="212"/>
      <c r="E1118" s="219"/>
      <c r="F1118" s="200"/>
      <c r="G1118" s="219"/>
      <c r="H1118" s="219"/>
    </row>
    <row r="1119" spans="1:8">
      <c r="A1119" s="198" t="s">
        <v>202</v>
      </c>
      <c r="B1119" s="226" t="s">
        <v>408</v>
      </c>
      <c r="C1119" s="198" t="s">
        <v>16</v>
      </c>
      <c r="D1119" s="198">
        <v>1</v>
      </c>
      <c r="E1119" s="241" t="s">
        <v>202</v>
      </c>
      <c r="F1119" s="200">
        <v>1</v>
      </c>
      <c r="G1119" s="241">
        <v>22</v>
      </c>
      <c r="H1119" s="241"/>
    </row>
    <row r="1120" spans="1:8" ht="46.8">
      <c r="A1120" s="198"/>
      <c r="B1120" s="203" t="s">
        <v>409</v>
      </c>
      <c r="C1120" s="198"/>
      <c r="D1120" s="198"/>
      <c r="E1120" s="241"/>
      <c r="F1120" s="200"/>
      <c r="G1120" s="241"/>
      <c r="H1120" s="241"/>
    </row>
    <row r="1121" spans="1:8">
      <c r="A1121" s="198" t="s">
        <v>205</v>
      </c>
      <c r="B1121" s="268" t="s">
        <v>2297</v>
      </c>
      <c r="C1121" s="198" t="s">
        <v>16</v>
      </c>
      <c r="D1121" s="198">
        <v>2</v>
      </c>
      <c r="E1121" s="241" t="s">
        <v>205</v>
      </c>
      <c r="F1121" s="257">
        <v>22</v>
      </c>
      <c r="G1121" s="54">
        <v>2</v>
      </c>
      <c r="H1121" s="241" t="s">
        <v>2280</v>
      </c>
    </row>
    <row r="1122" spans="1:8" ht="62.4">
      <c r="A1122" s="197"/>
      <c r="B1122" s="236" t="s">
        <v>204</v>
      </c>
      <c r="C1122" s="198"/>
      <c r="D1122" s="198"/>
      <c r="E1122" s="241"/>
      <c r="F1122" s="200"/>
      <c r="G1122" s="241"/>
      <c r="H1122" s="241"/>
    </row>
    <row r="1123" spans="1:8">
      <c r="A1123" s="198" t="s">
        <v>208</v>
      </c>
      <c r="B1123" s="197" t="s">
        <v>206</v>
      </c>
      <c r="C1123" s="198" t="s">
        <v>16</v>
      </c>
      <c r="D1123" s="198">
        <v>4</v>
      </c>
      <c r="E1123" s="241" t="s">
        <v>208</v>
      </c>
      <c r="F1123" s="200">
        <v>4</v>
      </c>
      <c r="G1123" s="241">
        <v>22</v>
      </c>
      <c r="H1123" s="241"/>
    </row>
    <row r="1124" spans="1:8" ht="31.2">
      <c r="A1124" s="197"/>
      <c r="B1124" s="203" t="s">
        <v>410</v>
      </c>
      <c r="C1124" s="198"/>
      <c r="D1124" s="198"/>
      <c r="E1124" s="241"/>
      <c r="F1124" s="200"/>
      <c r="G1124" s="241"/>
      <c r="H1124" s="241"/>
    </row>
    <row r="1125" spans="1:8">
      <c r="A1125" s="251" t="s">
        <v>1518</v>
      </c>
      <c r="B1125" s="197" t="s">
        <v>411</v>
      </c>
      <c r="C1125" s="198" t="s">
        <v>23</v>
      </c>
      <c r="D1125" s="198">
        <v>2</v>
      </c>
      <c r="E1125" s="241" t="s">
        <v>1518</v>
      </c>
      <c r="F1125" s="200">
        <v>2</v>
      </c>
      <c r="G1125" s="241">
        <v>22</v>
      </c>
      <c r="H1125" s="241"/>
    </row>
    <row r="1126" spans="1:8" ht="31.2">
      <c r="A1126" s="197"/>
      <c r="B1126" s="203" t="s">
        <v>412</v>
      </c>
      <c r="C1126" s="198"/>
      <c r="D1126" s="198"/>
      <c r="E1126" s="241"/>
      <c r="F1126" s="200"/>
      <c r="G1126" s="241"/>
      <c r="H1126" s="241"/>
    </row>
    <row r="1127" spans="1:8">
      <c r="A1127" s="227" t="s">
        <v>1519</v>
      </c>
      <c r="B1127" s="197" t="s">
        <v>209</v>
      </c>
      <c r="C1127" s="198" t="s">
        <v>16</v>
      </c>
      <c r="D1127" s="198">
        <v>4</v>
      </c>
      <c r="E1127" s="241" t="s">
        <v>1519</v>
      </c>
      <c r="F1127" s="200">
        <v>4</v>
      </c>
      <c r="G1127" s="241">
        <v>22</v>
      </c>
      <c r="H1127" s="241"/>
    </row>
    <row r="1128" spans="1:8" ht="31.2">
      <c r="A1128" s="197"/>
      <c r="B1128" s="203" t="s">
        <v>210</v>
      </c>
      <c r="C1128" s="198"/>
      <c r="D1128" s="198"/>
      <c r="E1128" s="241"/>
      <c r="F1128" s="241"/>
      <c r="G1128" s="241"/>
      <c r="H1128" s="241"/>
    </row>
    <row r="1129" spans="1:8">
      <c r="A1129" s="211">
        <v>9</v>
      </c>
      <c r="B1129" s="210" t="s">
        <v>211</v>
      </c>
      <c r="C1129" s="211" t="s">
        <v>13</v>
      </c>
      <c r="D1129" s="193">
        <v>1</v>
      </c>
      <c r="E1129" s="195"/>
      <c r="F1129" s="195"/>
      <c r="G1129" s="195"/>
      <c r="H1129" s="195"/>
    </row>
    <row r="1130" spans="1:8">
      <c r="A1130" s="198" t="s">
        <v>212</v>
      </c>
      <c r="B1130" s="197" t="s">
        <v>1365</v>
      </c>
      <c r="C1130" s="198" t="s">
        <v>23</v>
      </c>
      <c r="D1130" s="59">
        <v>1</v>
      </c>
      <c r="E1130" s="200" t="s">
        <v>212</v>
      </c>
      <c r="F1130" s="200">
        <v>1</v>
      </c>
      <c r="G1130" s="200">
        <v>22</v>
      </c>
      <c r="H1130" s="200"/>
    </row>
    <row r="1131" spans="1:8" ht="234">
      <c r="A1131" s="198"/>
      <c r="B1131" s="203" t="s">
        <v>2061</v>
      </c>
      <c r="C1131" s="198"/>
      <c r="D1131" s="59"/>
      <c r="E1131" s="200"/>
      <c r="F1131" s="200"/>
      <c r="G1131" s="200"/>
      <c r="H1131" s="200"/>
    </row>
    <row r="1132" spans="1:8">
      <c r="A1132" s="198" t="s">
        <v>214</v>
      </c>
      <c r="B1132" s="226" t="s">
        <v>215</v>
      </c>
      <c r="C1132" s="198" t="s">
        <v>23</v>
      </c>
      <c r="D1132" s="59">
        <v>1</v>
      </c>
      <c r="E1132" s="200" t="s">
        <v>214</v>
      </c>
      <c r="F1132" s="200">
        <v>1</v>
      </c>
      <c r="G1132" s="200">
        <v>22</v>
      </c>
      <c r="H1132" s="200"/>
    </row>
    <row r="1133" spans="1:8" ht="46.8">
      <c r="A1133" s="198"/>
      <c r="B1133" s="202" t="s">
        <v>2121</v>
      </c>
      <c r="C1133" s="198"/>
      <c r="D1133" s="59"/>
      <c r="E1133" s="200"/>
      <c r="F1133" s="200"/>
      <c r="G1133" s="200"/>
      <c r="H1133" s="200"/>
    </row>
    <row r="1134" spans="1:8">
      <c r="A1134" s="198" t="s">
        <v>217</v>
      </c>
      <c r="B1134" s="226" t="s">
        <v>413</v>
      </c>
      <c r="C1134" s="198" t="s">
        <v>23</v>
      </c>
      <c r="D1134" s="59">
        <v>1</v>
      </c>
      <c r="E1134" s="200" t="s">
        <v>217</v>
      </c>
      <c r="F1134" s="200">
        <v>1</v>
      </c>
      <c r="G1134" s="200">
        <v>22</v>
      </c>
      <c r="H1134" s="200"/>
    </row>
    <row r="1135" spans="1:8" ht="109.2">
      <c r="A1135" s="198"/>
      <c r="B1135" s="235" t="s">
        <v>2122</v>
      </c>
      <c r="C1135" s="198"/>
      <c r="D1135" s="59"/>
      <c r="E1135" s="200"/>
      <c r="F1135" s="200"/>
      <c r="G1135" s="200"/>
      <c r="H1135" s="200"/>
    </row>
    <row r="1136" spans="1:8">
      <c r="A1136" s="198" t="s">
        <v>1520</v>
      </c>
      <c r="B1136" s="226" t="s">
        <v>218</v>
      </c>
      <c r="C1136" s="198" t="s">
        <v>23</v>
      </c>
      <c r="D1136" s="59">
        <v>2</v>
      </c>
      <c r="E1136" s="200" t="s">
        <v>1520</v>
      </c>
      <c r="F1136" s="200">
        <v>2</v>
      </c>
      <c r="G1136" s="200">
        <v>22</v>
      </c>
      <c r="H1136" s="200"/>
    </row>
    <row r="1137" spans="1:8" ht="109.2">
      <c r="A1137" s="198"/>
      <c r="B1137" s="202" t="s">
        <v>2063</v>
      </c>
      <c r="C1137" s="198"/>
      <c r="D1137" s="59"/>
      <c r="E1137" s="200"/>
      <c r="F1137" s="200"/>
      <c r="G1137" s="200"/>
      <c r="H1137" s="200"/>
    </row>
    <row r="1138" spans="1:8">
      <c r="A1138" s="211">
        <v>10</v>
      </c>
      <c r="B1138" s="210" t="s">
        <v>219</v>
      </c>
      <c r="C1138" s="211" t="s">
        <v>13</v>
      </c>
      <c r="D1138" s="193">
        <v>1</v>
      </c>
      <c r="E1138" s="195"/>
      <c r="F1138" s="195"/>
      <c r="G1138" s="195"/>
      <c r="H1138" s="195"/>
    </row>
    <row r="1139" spans="1:8">
      <c r="A1139" s="198" t="s">
        <v>220</v>
      </c>
      <c r="B1139" s="226" t="s">
        <v>348</v>
      </c>
      <c r="C1139" s="198" t="s">
        <v>23</v>
      </c>
      <c r="D1139" s="59">
        <v>1</v>
      </c>
      <c r="E1139" s="200" t="s">
        <v>222</v>
      </c>
      <c r="F1139" s="200">
        <v>1</v>
      </c>
      <c r="G1139" s="200">
        <v>22</v>
      </c>
      <c r="H1139" s="200"/>
    </row>
    <row r="1140" spans="1:8" ht="46.8">
      <c r="A1140" s="198"/>
      <c r="B1140" s="203" t="s">
        <v>2123</v>
      </c>
      <c r="C1140" s="198"/>
      <c r="D1140" s="59"/>
      <c r="E1140" s="200"/>
      <c r="F1140" s="200"/>
      <c r="G1140" s="200"/>
      <c r="H1140" s="200"/>
    </row>
    <row r="1141" spans="1:8">
      <c r="A1141" s="211">
        <v>11</v>
      </c>
      <c r="B1141" s="210" t="s">
        <v>414</v>
      </c>
      <c r="C1141" s="211" t="s">
        <v>13</v>
      </c>
      <c r="D1141" s="193">
        <v>1</v>
      </c>
      <c r="E1141" s="195"/>
      <c r="F1141" s="195"/>
      <c r="G1141" s="195"/>
      <c r="H1141" s="195"/>
    </row>
    <row r="1142" spans="1:8" ht="46.8">
      <c r="A1142" s="198" t="s">
        <v>229</v>
      </c>
      <c r="B1142" s="269" t="s">
        <v>2240</v>
      </c>
      <c r="C1142" s="198" t="s">
        <v>23</v>
      </c>
      <c r="D1142" s="59">
        <v>5</v>
      </c>
      <c r="E1142" s="200" t="s">
        <v>229</v>
      </c>
      <c r="F1142" s="200">
        <v>5</v>
      </c>
      <c r="G1142" s="200">
        <v>23</v>
      </c>
      <c r="H1142" s="200"/>
    </row>
    <row r="1143" spans="1:8">
      <c r="A1143" s="212" t="s">
        <v>350</v>
      </c>
      <c r="B1143" s="213" t="s">
        <v>82</v>
      </c>
      <c r="C1143" s="212" t="s">
        <v>16</v>
      </c>
      <c r="D1143" s="214">
        <v>5</v>
      </c>
      <c r="E1143" s="216"/>
      <c r="F1143" s="216"/>
      <c r="G1143" s="216"/>
      <c r="H1143" s="216"/>
    </row>
    <row r="1144" spans="1:8" ht="156">
      <c r="A1144" s="212"/>
      <c r="B1144" s="202" t="s">
        <v>2097</v>
      </c>
      <c r="C1144" s="213"/>
      <c r="D1144" s="213"/>
      <c r="E1144" s="230"/>
      <c r="F1144" s="230"/>
      <c r="G1144" s="230"/>
      <c r="H1144" s="230"/>
    </row>
    <row r="1145" spans="1:8">
      <c r="A1145" s="212" t="s">
        <v>351</v>
      </c>
      <c r="B1145" s="213" t="s">
        <v>68</v>
      </c>
      <c r="C1145" s="212" t="s">
        <v>16</v>
      </c>
      <c r="D1145" s="214">
        <v>5</v>
      </c>
      <c r="E1145" s="216"/>
      <c r="F1145" s="216"/>
      <c r="G1145" s="216"/>
      <c r="H1145" s="216"/>
    </row>
    <row r="1146" spans="1:8" ht="62.4">
      <c r="A1146" s="212"/>
      <c r="B1146" s="202" t="s">
        <v>2053</v>
      </c>
      <c r="C1146" s="212"/>
      <c r="D1146" s="212"/>
      <c r="E1146" s="219"/>
      <c r="F1146" s="219"/>
      <c r="G1146" s="219"/>
      <c r="H1146" s="219"/>
    </row>
    <row r="1147" spans="1:8">
      <c r="A1147" s="212" t="s">
        <v>352</v>
      </c>
      <c r="B1147" s="203" t="s">
        <v>416</v>
      </c>
      <c r="C1147" s="212" t="s">
        <v>371</v>
      </c>
      <c r="D1147" s="214">
        <v>5</v>
      </c>
      <c r="E1147" s="216"/>
      <c r="F1147" s="216"/>
      <c r="G1147" s="216"/>
      <c r="H1147" s="216"/>
    </row>
    <row r="1148" spans="1:8" ht="93.6">
      <c r="A1148" s="212"/>
      <c r="B1148" s="202" t="s">
        <v>2102</v>
      </c>
      <c r="C1148" s="212"/>
      <c r="D1148" s="214"/>
      <c r="E1148" s="216"/>
      <c r="F1148" s="216"/>
      <c r="G1148" s="216"/>
      <c r="H1148" s="216"/>
    </row>
    <row r="1149" spans="1:8">
      <c r="A1149" s="212" t="s">
        <v>417</v>
      </c>
      <c r="B1149" s="203" t="s">
        <v>420</v>
      </c>
      <c r="C1149" s="212" t="s">
        <v>23</v>
      </c>
      <c r="D1149" s="214">
        <v>2</v>
      </c>
      <c r="E1149" s="216"/>
      <c r="F1149" s="216"/>
      <c r="G1149" s="216"/>
      <c r="H1149" s="216"/>
    </row>
    <row r="1150" spans="1:8">
      <c r="A1150" s="212"/>
      <c r="B1150" s="203" t="s">
        <v>421</v>
      </c>
      <c r="C1150" s="212"/>
      <c r="D1150" s="214"/>
      <c r="E1150" s="216"/>
      <c r="F1150" s="216"/>
      <c r="G1150" s="216"/>
      <c r="H1150" s="216"/>
    </row>
    <row r="1151" spans="1:8">
      <c r="A1151" s="212" t="s">
        <v>1217</v>
      </c>
      <c r="B1151" s="203" t="s">
        <v>422</v>
      </c>
      <c r="C1151" s="212" t="s">
        <v>23</v>
      </c>
      <c r="D1151" s="214">
        <v>1</v>
      </c>
      <c r="E1151" s="216"/>
      <c r="F1151" s="216"/>
      <c r="G1151" s="216"/>
      <c r="H1151" s="216"/>
    </row>
    <row r="1152" spans="1:8">
      <c r="A1152" s="212"/>
      <c r="B1152" s="203" t="s">
        <v>423</v>
      </c>
      <c r="C1152" s="212"/>
      <c r="D1152" s="214"/>
      <c r="E1152" s="216"/>
      <c r="F1152" s="216"/>
      <c r="G1152" s="216"/>
      <c r="H1152" s="216"/>
    </row>
    <row r="1153" spans="1:8">
      <c r="A1153" s="212" t="s">
        <v>1218</v>
      </c>
      <c r="B1153" s="213" t="s">
        <v>1481</v>
      </c>
      <c r="C1153" s="212" t="s">
        <v>1184</v>
      </c>
      <c r="D1153" s="214">
        <v>5</v>
      </c>
      <c r="E1153" s="216"/>
      <c r="F1153" s="216"/>
      <c r="G1153" s="216"/>
      <c r="H1153" s="216"/>
    </row>
    <row r="1154" spans="1:8">
      <c r="A1154" s="212" t="s">
        <v>1219</v>
      </c>
      <c r="B1154" s="213" t="s">
        <v>1999</v>
      </c>
      <c r="C1154" s="212" t="s">
        <v>16</v>
      </c>
      <c r="D1154" s="214">
        <v>5</v>
      </c>
      <c r="E1154" s="216"/>
      <c r="F1154" s="216"/>
      <c r="G1154" s="216"/>
      <c r="H1154" s="216"/>
    </row>
    <row r="1155" spans="1:8" ht="46.8">
      <c r="A1155" s="212"/>
      <c r="B1155" s="233" t="s">
        <v>2000</v>
      </c>
      <c r="C1155" s="212"/>
      <c r="D1155" s="214"/>
      <c r="E1155" s="216"/>
      <c r="F1155" s="216"/>
      <c r="G1155" s="216"/>
      <c r="H1155" s="216"/>
    </row>
    <row r="1156" spans="1:8">
      <c r="A1156" s="212" t="s">
        <v>2022</v>
      </c>
      <c r="B1156" s="213" t="s">
        <v>2001</v>
      </c>
      <c r="C1156" s="212" t="s">
        <v>16</v>
      </c>
      <c r="D1156" s="214">
        <v>5</v>
      </c>
      <c r="E1156" s="216"/>
      <c r="F1156" s="216"/>
      <c r="G1156" s="216"/>
      <c r="H1156" s="216"/>
    </row>
    <row r="1157" spans="1:8" ht="62.4">
      <c r="A1157" s="212"/>
      <c r="B1157" s="233" t="s">
        <v>2002</v>
      </c>
      <c r="C1157" s="212"/>
      <c r="D1157" s="214"/>
      <c r="E1157" s="216"/>
      <c r="F1157" s="216"/>
      <c r="G1157" s="216"/>
      <c r="H1157" s="216"/>
    </row>
    <row r="1158" spans="1:8">
      <c r="A1158" s="198" t="s">
        <v>353</v>
      </c>
      <c r="B1158" s="226" t="s">
        <v>2259</v>
      </c>
      <c r="C1158" s="198" t="s">
        <v>23</v>
      </c>
      <c r="D1158" s="59">
        <v>2</v>
      </c>
      <c r="E1158" s="200" t="s">
        <v>353</v>
      </c>
      <c r="F1158" s="200">
        <v>2</v>
      </c>
      <c r="G1158" s="200">
        <v>23</v>
      </c>
      <c r="H1158" s="200"/>
    </row>
    <row r="1159" spans="1:8" ht="62.4">
      <c r="A1159" s="198"/>
      <c r="B1159" s="202" t="s">
        <v>2124</v>
      </c>
      <c r="C1159" s="198"/>
      <c r="D1159" s="59"/>
      <c r="E1159" s="200"/>
      <c r="F1159" s="179"/>
      <c r="G1159" s="200"/>
      <c r="H1159" s="200"/>
    </row>
    <row r="1160" spans="1:8">
      <c r="A1160" s="198" t="s">
        <v>354</v>
      </c>
      <c r="B1160" s="226" t="s">
        <v>418</v>
      </c>
      <c r="C1160" s="198" t="s">
        <v>23</v>
      </c>
      <c r="D1160" s="59">
        <v>2</v>
      </c>
      <c r="E1160" s="200" t="s">
        <v>354</v>
      </c>
      <c r="F1160" s="200">
        <v>3</v>
      </c>
      <c r="G1160" s="200">
        <v>23</v>
      </c>
      <c r="H1160" s="200"/>
    </row>
    <row r="1161" spans="1:8" ht="31.2">
      <c r="A1161" s="198"/>
      <c r="B1161" s="203" t="s">
        <v>419</v>
      </c>
      <c r="C1161" s="198"/>
      <c r="D1161" s="59"/>
      <c r="E1161" s="200"/>
      <c r="F1161" s="200"/>
      <c r="G1161" s="200"/>
      <c r="H1161" s="200"/>
    </row>
    <row r="1162" spans="1:8">
      <c r="A1162" s="211">
        <v>12</v>
      </c>
      <c r="B1162" s="210" t="s">
        <v>1333</v>
      </c>
      <c r="C1162" s="211" t="s">
        <v>13</v>
      </c>
      <c r="D1162" s="193">
        <v>1</v>
      </c>
      <c r="E1162" s="195"/>
      <c r="F1162" s="195"/>
      <c r="G1162" s="195"/>
      <c r="H1162" s="195"/>
    </row>
    <row r="1163" spans="1:8" ht="46.8">
      <c r="A1163" s="198" t="s">
        <v>232</v>
      </c>
      <c r="B1163" s="197" t="s">
        <v>2241</v>
      </c>
      <c r="C1163" s="198" t="s">
        <v>23</v>
      </c>
      <c r="D1163" s="59">
        <v>1</v>
      </c>
      <c r="E1163" s="200" t="s">
        <v>232</v>
      </c>
      <c r="F1163" s="200">
        <v>1</v>
      </c>
      <c r="G1163" s="200">
        <v>23</v>
      </c>
      <c r="H1163" s="200"/>
    </row>
    <row r="1164" spans="1:8" ht="187.2">
      <c r="A1164" s="198"/>
      <c r="B1164" s="203" t="s">
        <v>424</v>
      </c>
      <c r="C1164" s="198"/>
      <c r="D1164" s="59"/>
      <c r="E1164" s="200"/>
      <c r="F1164" s="200"/>
      <c r="G1164" s="200"/>
      <c r="H1164" s="200"/>
    </row>
    <row r="1165" spans="1:8">
      <c r="A1165" s="198"/>
      <c r="B1165" s="233" t="s">
        <v>344</v>
      </c>
      <c r="C1165" s="212" t="s">
        <v>23</v>
      </c>
      <c r="D1165" s="214">
        <v>1</v>
      </c>
      <c r="E1165" s="216"/>
      <c r="F1165" s="216"/>
      <c r="G1165" s="216"/>
      <c r="H1165" s="216"/>
    </row>
    <row r="1166" spans="1:8" ht="31.2">
      <c r="A1166" s="198"/>
      <c r="B1166" s="213" t="s">
        <v>425</v>
      </c>
      <c r="C1166" s="212"/>
      <c r="D1166" s="214"/>
      <c r="E1166" s="216"/>
      <c r="F1166" s="216"/>
      <c r="G1166" s="216"/>
      <c r="H1166" s="216"/>
    </row>
    <row r="1167" spans="1:8">
      <c r="A1167" s="198"/>
      <c r="B1167" s="213" t="s">
        <v>426</v>
      </c>
      <c r="C1167" s="212" t="s">
        <v>16</v>
      </c>
      <c r="D1167" s="214">
        <v>1</v>
      </c>
      <c r="E1167" s="216"/>
      <c r="F1167" s="216"/>
      <c r="G1167" s="216"/>
      <c r="H1167" s="216"/>
    </row>
    <row r="1168" spans="1:8" ht="46.8">
      <c r="A1168" s="198"/>
      <c r="B1168" s="213" t="s">
        <v>345</v>
      </c>
      <c r="C1168" s="212"/>
      <c r="D1168" s="214"/>
      <c r="E1168" s="216"/>
      <c r="F1168" s="216"/>
      <c r="G1168" s="216"/>
      <c r="H1168" s="216"/>
    </row>
    <row r="1169" spans="1:8">
      <c r="A1169" s="198"/>
      <c r="B1169" s="213" t="s">
        <v>318</v>
      </c>
      <c r="C1169" s="212" t="s">
        <v>23</v>
      </c>
      <c r="D1169" s="214">
        <v>3</v>
      </c>
      <c r="E1169" s="216"/>
      <c r="F1169" s="216"/>
      <c r="G1169" s="216"/>
      <c r="H1169" s="216"/>
    </row>
    <row r="1170" spans="1:8" ht="218.4">
      <c r="A1170" s="198"/>
      <c r="B1170" s="213" t="s">
        <v>427</v>
      </c>
      <c r="C1170" s="212"/>
      <c r="D1170" s="214"/>
      <c r="E1170" s="216"/>
      <c r="F1170" s="216"/>
      <c r="G1170" s="216"/>
      <c r="H1170" s="216"/>
    </row>
    <row r="1171" spans="1:8" ht="31.2">
      <c r="A1171" s="198" t="s">
        <v>237</v>
      </c>
      <c r="B1171" s="197" t="s">
        <v>1287</v>
      </c>
      <c r="C1171" s="198" t="s">
        <v>23</v>
      </c>
      <c r="D1171" s="59">
        <v>1</v>
      </c>
      <c r="E1171" s="200" t="s">
        <v>237</v>
      </c>
      <c r="F1171" s="200">
        <v>3</v>
      </c>
      <c r="G1171" s="200">
        <v>23</v>
      </c>
      <c r="H1171" s="200"/>
    </row>
    <row r="1172" spans="1:8">
      <c r="A1172" s="212" t="s">
        <v>1334</v>
      </c>
      <c r="B1172" s="213" t="s">
        <v>82</v>
      </c>
      <c r="C1172" s="212" t="s">
        <v>16</v>
      </c>
      <c r="D1172" s="214">
        <v>1</v>
      </c>
      <c r="E1172" s="216"/>
      <c r="F1172" s="216"/>
      <c r="G1172" s="216"/>
      <c r="H1172" s="216"/>
    </row>
    <row r="1173" spans="1:8" ht="124.8">
      <c r="A1173" s="212"/>
      <c r="B1173" s="213" t="s">
        <v>2004</v>
      </c>
      <c r="C1173" s="212"/>
      <c r="D1173" s="214"/>
      <c r="E1173" s="216"/>
      <c r="F1173" s="216"/>
      <c r="G1173" s="216"/>
      <c r="H1173" s="216"/>
    </row>
    <row r="1174" spans="1:8">
      <c r="A1174" s="212" t="s">
        <v>1335</v>
      </c>
      <c r="B1174" s="213" t="s">
        <v>428</v>
      </c>
      <c r="C1174" s="213" t="s">
        <v>16</v>
      </c>
      <c r="D1174" s="214">
        <v>1</v>
      </c>
      <c r="E1174" s="216"/>
      <c r="F1174" s="216"/>
      <c r="G1174" s="216"/>
      <c r="H1174" s="216"/>
    </row>
    <row r="1175" spans="1:8">
      <c r="A1175" s="212" t="s">
        <v>1336</v>
      </c>
      <c r="B1175" s="213" t="s">
        <v>243</v>
      </c>
      <c r="C1175" s="212" t="s">
        <v>429</v>
      </c>
      <c r="D1175" s="214">
        <v>1</v>
      </c>
      <c r="E1175" s="216"/>
      <c r="F1175" s="216"/>
      <c r="G1175" s="216"/>
      <c r="H1175" s="216"/>
    </row>
    <row r="1176" spans="1:8">
      <c r="A1176" s="212" t="s">
        <v>1337</v>
      </c>
      <c r="B1176" s="213" t="s">
        <v>1481</v>
      </c>
      <c r="C1176" s="212" t="s">
        <v>1184</v>
      </c>
      <c r="D1176" s="214">
        <v>1</v>
      </c>
      <c r="E1176" s="216"/>
      <c r="F1176" s="216"/>
      <c r="G1176" s="216"/>
      <c r="H1176" s="216"/>
    </row>
    <row r="1177" spans="1:8">
      <c r="A1177" s="212" t="s">
        <v>1338</v>
      </c>
      <c r="B1177" s="213" t="s">
        <v>1999</v>
      </c>
      <c r="C1177" s="212" t="s">
        <v>16</v>
      </c>
      <c r="D1177" s="214">
        <v>1</v>
      </c>
      <c r="E1177" s="216"/>
      <c r="F1177" s="216"/>
      <c r="G1177" s="216"/>
      <c r="H1177" s="216"/>
    </row>
    <row r="1178" spans="1:8" ht="46.8">
      <c r="A1178" s="212"/>
      <c r="B1178" s="233" t="s">
        <v>2000</v>
      </c>
      <c r="C1178" s="212"/>
      <c r="D1178" s="214"/>
      <c r="E1178" s="216"/>
      <c r="F1178" s="216"/>
      <c r="G1178" s="216"/>
      <c r="H1178" s="216"/>
    </row>
    <row r="1179" spans="1:8">
      <c r="A1179" s="212" t="s">
        <v>2023</v>
      </c>
      <c r="B1179" s="213" t="s">
        <v>2001</v>
      </c>
      <c r="C1179" s="212" t="s">
        <v>16</v>
      </c>
      <c r="D1179" s="214">
        <v>1</v>
      </c>
      <c r="E1179" s="216"/>
      <c r="F1179" s="216"/>
      <c r="G1179" s="216"/>
      <c r="H1179" s="216"/>
    </row>
    <row r="1180" spans="1:8" ht="62.4">
      <c r="A1180" s="212"/>
      <c r="B1180" s="233" t="s">
        <v>2002</v>
      </c>
      <c r="C1180" s="212"/>
      <c r="D1180" s="214"/>
      <c r="E1180" s="216"/>
      <c r="F1180" s="216"/>
      <c r="G1180" s="216"/>
      <c r="H1180" s="216"/>
    </row>
    <row r="1181" spans="1:8">
      <c r="A1181" s="211">
        <v>13</v>
      </c>
      <c r="B1181" s="210" t="s">
        <v>246</v>
      </c>
      <c r="C1181" s="211" t="s">
        <v>13</v>
      </c>
      <c r="D1181" s="193">
        <v>1</v>
      </c>
      <c r="E1181" s="195"/>
      <c r="F1181" s="195"/>
      <c r="G1181" s="195"/>
      <c r="H1181" s="195"/>
    </row>
    <row r="1182" spans="1:8">
      <c r="A1182" s="198" t="s">
        <v>247</v>
      </c>
      <c r="B1182" s="197" t="s">
        <v>430</v>
      </c>
      <c r="C1182" s="198" t="s">
        <v>401</v>
      </c>
      <c r="D1182" s="59">
        <v>40</v>
      </c>
      <c r="E1182" s="200" t="s">
        <v>247</v>
      </c>
      <c r="F1182" s="200">
        <v>40</v>
      </c>
      <c r="G1182" s="200">
        <v>23</v>
      </c>
      <c r="H1182" s="200"/>
    </row>
    <row r="1183" spans="1:8" ht="140.4">
      <c r="A1183" s="198"/>
      <c r="B1183" s="202" t="s">
        <v>2126</v>
      </c>
      <c r="C1183" s="198"/>
      <c r="D1183" s="59"/>
      <c r="E1183" s="200"/>
      <c r="F1183" s="200"/>
      <c r="G1183" s="200"/>
      <c r="H1183" s="200"/>
    </row>
    <row r="1184" spans="1:8">
      <c r="A1184" s="198" t="s">
        <v>249</v>
      </c>
      <c r="B1184" s="197" t="s">
        <v>431</v>
      </c>
      <c r="C1184" s="198" t="s">
        <v>401</v>
      </c>
      <c r="D1184" s="198">
        <v>12</v>
      </c>
      <c r="E1184" s="241" t="s">
        <v>249</v>
      </c>
      <c r="F1184" s="241">
        <v>12</v>
      </c>
      <c r="G1184" s="241">
        <v>23</v>
      </c>
      <c r="H1184" s="241"/>
    </row>
    <row r="1185" spans="1:8" ht="124.8">
      <c r="A1185" s="198"/>
      <c r="B1185" s="202" t="s">
        <v>2125</v>
      </c>
      <c r="C1185" s="198"/>
      <c r="D1185" s="198"/>
      <c r="E1185" s="241"/>
      <c r="F1185" s="241"/>
      <c r="G1185" s="241"/>
      <c r="H1185" s="241"/>
    </row>
    <row r="1186" spans="1:8">
      <c r="A1186" s="198" t="s">
        <v>251</v>
      </c>
      <c r="B1186" s="197" t="s">
        <v>432</v>
      </c>
      <c r="C1186" s="198" t="s">
        <v>16</v>
      </c>
      <c r="D1186" s="198">
        <v>24</v>
      </c>
      <c r="E1186" s="241" t="s">
        <v>251</v>
      </c>
      <c r="F1186" s="241">
        <v>24</v>
      </c>
      <c r="G1186" s="241">
        <v>23</v>
      </c>
      <c r="H1186" s="241"/>
    </row>
    <row r="1187" spans="1:8" ht="109.2">
      <c r="A1187" s="198"/>
      <c r="B1187" s="203" t="s">
        <v>2127</v>
      </c>
      <c r="C1187" s="198"/>
      <c r="D1187" s="198"/>
      <c r="E1187" s="241"/>
      <c r="F1187" s="241"/>
      <c r="G1187" s="241"/>
      <c r="H1187" s="241"/>
    </row>
    <row r="1188" spans="1:8">
      <c r="A1188" s="198" t="s">
        <v>253</v>
      </c>
      <c r="B1188" s="197" t="s">
        <v>433</v>
      </c>
      <c r="C1188" s="198" t="s">
        <v>23</v>
      </c>
      <c r="D1188" s="198">
        <v>2</v>
      </c>
      <c r="E1188" s="241" t="s">
        <v>253</v>
      </c>
      <c r="F1188" s="241">
        <v>2</v>
      </c>
      <c r="G1188" s="241">
        <v>23</v>
      </c>
      <c r="H1188" s="241"/>
    </row>
    <row r="1189" spans="1:8" ht="109.2">
      <c r="A1189" s="198"/>
      <c r="B1189" s="203" t="s">
        <v>2128</v>
      </c>
      <c r="C1189" s="198"/>
      <c r="D1189" s="198"/>
      <c r="E1189" s="241"/>
      <c r="F1189" s="241"/>
      <c r="G1189" s="241"/>
      <c r="H1189" s="241"/>
    </row>
    <row r="1190" spans="1:8">
      <c r="A1190" s="198" t="s">
        <v>1521</v>
      </c>
      <c r="B1190" s="197" t="s">
        <v>434</v>
      </c>
      <c r="C1190" s="198" t="s">
        <v>401</v>
      </c>
      <c r="D1190" s="198">
        <v>18</v>
      </c>
      <c r="E1190" s="241" t="s">
        <v>1521</v>
      </c>
      <c r="F1190" s="241">
        <v>18</v>
      </c>
      <c r="G1190" s="241">
        <v>23</v>
      </c>
      <c r="H1190" s="241"/>
    </row>
    <row r="1191" spans="1:8" ht="140.4">
      <c r="A1191" s="198"/>
      <c r="B1191" s="203" t="s">
        <v>2129</v>
      </c>
      <c r="C1191" s="198"/>
      <c r="D1191" s="198"/>
      <c r="E1191" s="241"/>
      <c r="F1191" s="241"/>
      <c r="G1191" s="241"/>
      <c r="H1191" s="241"/>
    </row>
    <row r="1192" spans="1:8">
      <c r="A1192" s="198" t="s">
        <v>1496</v>
      </c>
      <c r="B1192" s="197" t="s">
        <v>435</v>
      </c>
      <c r="C1192" s="198" t="s">
        <v>401</v>
      </c>
      <c r="D1192" s="198">
        <v>20</v>
      </c>
      <c r="E1192" s="241" t="s">
        <v>1496</v>
      </c>
      <c r="F1192" s="241">
        <v>20</v>
      </c>
      <c r="G1192" s="241">
        <v>23</v>
      </c>
      <c r="H1192" s="241"/>
    </row>
    <row r="1193" spans="1:8" ht="156">
      <c r="A1193" s="198"/>
      <c r="B1193" s="203" t="s">
        <v>2130</v>
      </c>
      <c r="C1193" s="198"/>
      <c r="D1193" s="198"/>
      <c r="E1193" s="241"/>
      <c r="F1193" s="241"/>
      <c r="G1193" s="241"/>
      <c r="H1193" s="241"/>
    </row>
    <row r="1194" spans="1:8">
      <c r="A1194" s="198" t="s">
        <v>1497</v>
      </c>
      <c r="B1194" s="197" t="s">
        <v>436</v>
      </c>
      <c r="C1194" s="198" t="s">
        <v>16</v>
      </c>
      <c r="D1194" s="198">
        <v>40</v>
      </c>
      <c r="E1194" s="241" t="s">
        <v>1497</v>
      </c>
      <c r="F1194" s="241">
        <v>40</v>
      </c>
      <c r="G1194" s="241">
        <v>23</v>
      </c>
      <c r="H1194" s="241"/>
    </row>
    <row r="1195" spans="1:8" ht="93.6">
      <c r="A1195" s="198"/>
      <c r="B1195" s="203" t="s">
        <v>2131</v>
      </c>
      <c r="C1195" s="198"/>
      <c r="D1195" s="198"/>
      <c r="E1195" s="241"/>
      <c r="F1195" s="241"/>
      <c r="G1195" s="241"/>
      <c r="H1195" s="241"/>
    </row>
    <row r="1196" spans="1:8">
      <c r="A1196" s="198" t="s">
        <v>257</v>
      </c>
      <c r="B1196" s="197" t="s">
        <v>437</v>
      </c>
      <c r="C1196" s="198" t="s">
        <v>16</v>
      </c>
      <c r="D1196" s="198">
        <v>12</v>
      </c>
      <c r="E1196" s="241" t="s">
        <v>257</v>
      </c>
      <c r="F1196" s="241">
        <v>12</v>
      </c>
      <c r="G1196" s="241">
        <v>23</v>
      </c>
      <c r="H1196" s="241"/>
    </row>
    <row r="1197" spans="1:8" ht="93.6">
      <c r="A1197" s="198"/>
      <c r="B1197" s="203" t="s">
        <v>2260</v>
      </c>
      <c r="C1197" s="198"/>
      <c r="D1197" s="198"/>
      <c r="E1197" s="241"/>
      <c r="F1197" s="241"/>
      <c r="G1197" s="241"/>
      <c r="H1197" s="241"/>
    </row>
    <row r="1198" spans="1:8">
      <c r="A1198" s="198" t="s">
        <v>259</v>
      </c>
      <c r="B1198" s="197" t="s">
        <v>438</v>
      </c>
      <c r="C1198" s="198" t="s">
        <v>16</v>
      </c>
      <c r="D1198" s="198">
        <v>10</v>
      </c>
      <c r="E1198" s="241" t="s">
        <v>259</v>
      </c>
      <c r="F1198" s="241">
        <v>10</v>
      </c>
      <c r="G1198" s="241">
        <v>23</v>
      </c>
      <c r="H1198" s="241"/>
    </row>
    <row r="1199" spans="1:8" ht="124.8">
      <c r="A1199" s="198"/>
      <c r="B1199" s="203" t="s">
        <v>439</v>
      </c>
      <c r="C1199" s="198" t="s">
        <v>16</v>
      </c>
      <c r="D1199" s="198">
        <v>10</v>
      </c>
      <c r="E1199" s="241"/>
      <c r="F1199" s="241"/>
      <c r="G1199" s="241"/>
      <c r="H1199" s="241"/>
    </row>
    <row r="1200" spans="1:8">
      <c r="A1200" s="227" t="s">
        <v>1522</v>
      </c>
      <c r="B1200" s="197" t="s">
        <v>2235</v>
      </c>
      <c r="C1200" s="198" t="s">
        <v>23</v>
      </c>
      <c r="D1200" s="198">
        <v>1</v>
      </c>
      <c r="E1200" s="241" t="s">
        <v>1522</v>
      </c>
      <c r="F1200" s="241">
        <v>1</v>
      </c>
      <c r="G1200" s="241">
        <v>23</v>
      </c>
      <c r="H1200" s="241"/>
    </row>
    <row r="1201" spans="1:9" ht="171.6">
      <c r="A1201" s="227"/>
      <c r="B1201" s="213" t="s">
        <v>440</v>
      </c>
      <c r="C1201" s="198"/>
      <c r="D1201" s="198"/>
      <c r="E1201" s="241"/>
      <c r="F1201" s="241"/>
      <c r="G1201" s="241"/>
      <c r="H1201" s="241"/>
    </row>
    <row r="1202" spans="1:9">
      <c r="A1202" s="198" t="s">
        <v>1523</v>
      </c>
      <c r="B1202" s="197" t="s">
        <v>441</v>
      </c>
      <c r="C1202" s="198" t="s">
        <v>401</v>
      </c>
      <c r="D1202" s="198">
        <v>4</v>
      </c>
      <c r="E1202" s="241" t="s">
        <v>1523</v>
      </c>
      <c r="F1202" s="241">
        <v>4</v>
      </c>
      <c r="G1202" s="241">
        <v>23</v>
      </c>
      <c r="H1202" s="241"/>
    </row>
    <row r="1203" spans="1:9" ht="62.4">
      <c r="A1203" s="198"/>
      <c r="B1203" s="203" t="s">
        <v>442</v>
      </c>
      <c r="C1203" s="198"/>
      <c r="D1203" s="198"/>
      <c r="E1203" s="241"/>
      <c r="F1203" s="241"/>
      <c r="G1203" s="241"/>
      <c r="H1203" s="241"/>
    </row>
    <row r="1204" spans="1:9">
      <c r="A1204" s="198" t="s">
        <v>1524</v>
      </c>
      <c r="B1204" s="197" t="s">
        <v>443</v>
      </c>
      <c r="C1204" s="198" t="s">
        <v>401</v>
      </c>
      <c r="D1204" s="198">
        <v>2</v>
      </c>
      <c r="E1204" s="241" t="s">
        <v>1524</v>
      </c>
      <c r="F1204" s="241">
        <v>2</v>
      </c>
      <c r="G1204" s="241">
        <v>23</v>
      </c>
      <c r="H1204" s="241"/>
    </row>
    <row r="1205" spans="1:9" ht="46.8">
      <c r="A1205" s="198"/>
      <c r="B1205" s="213" t="s">
        <v>444</v>
      </c>
      <c r="C1205" s="198"/>
      <c r="D1205" s="198"/>
      <c r="E1205" s="241"/>
      <c r="F1205" s="241"/>
      <c r="G1205" s="241"/>
      <c r="H1205" s="241"/>
    </row>
    <row r="1206" spans="1:9">
      <c r="A1206" s="198" t="s">
        <v>1525</v>
      </c>
      <c r="B1206" s="197" t="s">
        <v>445</v>
      </c>
      <c r="C1206" s="198" t="s">
        <v>16</v>
      </c>
      <c r="D1206" s="198">
        <v>2</v>
      </c>
      <c r="E1206" s="241" t="s">
        <v>1525</v>
      </c>
      <c r="F1206" s="241">
        <v>2</v>
      </c>
      <c r="G1206" s="241">
        <v>23</v>
      </c>
      <c r="H1206" s="241"/>
    </row>
    <row r="1207" spans="1:9" ht="78">
      <c r="A1207" s="198"/>
      <c r="B1207" s="213" t="s">
        <v>2132</v>
      </c>
      <c r="C1207" s="198"/>
      <c r="D1207" s="198"/>
      <c r="E1207" s="241"/>
      <c r="F1207" s="241"/>
      <c r="G1207" s="241"/>
      <c r="H1207" s="241"/>
    </row>
    <row r="1208" spans="1:9">
      <c r="A1208" s="198" t="s">
        <v>1526</v>
      </c>
      <c r="B1208" s="197" t="s">
        <v>446</v>
      </c>
      <c r="C1208" s="198" t="s">
        <v>23</v>
      </c>
      <c r="D1208" s="59">
        <v>1</v>
      </c>
      <c r="E1208" s="200" t="s">
        <v>1526</v>
      </c>
      <c r="F1208" s="200">
        <v>1</v>
      </c>
      <c r="G1208" s="200">
        <v>23</v>
      </c>
      <c r="H1208" s="200"/>
    </row>
    <row r="1209" spans="1:9" ht="31.2">
      <c r="A1209" s="198"/>
      <c r="B1209" s="213" t="s">
        <v>2133</v>
      </c>
      <c r="C1209" s="198"/>
      <c r="D1209" s="59"/>
      <c r="E1209" s="200"/>
      <c r="F1209" s="200"/>
      <c r="G1209" s="200"/>
      <c r="H1209" s="200"/>
    </row>
    <row r="1210" spans="1:9">
      <c r="A1210" s="198" t="s">
        <v>1527</v>
      </c>
      <c r="B1210" s="197" t="s">
        <v>2261</v>
      </c>
      <c r="C1210" s="198" t="s">
        <v>401</v>
      </c>
      <c r="D1210" s="59">
        <v>1</v>
      </c>
      <c r="E1210" s="200" t="s">
        <v>1527</v>
      </c>
      <c r="F1210" s="200">
        <v>1</v>
      </c>
      <c r="G1210" s="200">
        <v>24</v>
      </c>
      <c r="H1210" s="200"/>
    </row>
    <row r="1211" spans="1:9">
      <c r="A1211" s="198"/>
      <c r="B1211" s="203" t="s">
        <v>447</v>
      </c>
      <c r="C1211" s="198"/>
      <c r="D1211" s="59"/>
      <c r="E1211" s="200"/>
      <c r="F1211" s="200"/>
      <c r="G1211" s="200"/>
      <c r="H1211" s="200"/>
    </row>
    <row r="1212" spans="1:9">
      <c r="A1212" s="198" t="s">
        <v>2397</v>
      </c>
      <c r="B1212" s="197" t="s">
        <v>2388</v>
      </c>
      <c r="C1212" s="198" t="s">
        <v>23</v>
      </c>
      <c r="D1212" s="198">
        <v>100</v>
      </c>
      <c r="E1212" s="199">
        <v>13.17</v>
      </c>
      <c r="F1212" s="200">
        <v>100</v>
      </c>
      <c r="G1212" s="200">
        <v>24</v>
      </c>
      <c r="H1212" s="200"/>
      <c r="I1212" s="178" t="s">
        <v>2390</v>
      </c>
    </row>
    <row r="1213" spans="1:9">
      <c r="A1213" s="270"/>
      <c r="B1213" s="213" t="s">
        <v>2388</v>
      </c>
      <c r="C1213" s="198"/>
      <c r="D1213" s="198"/>
      <c r="E1213" s="199"/>
      <c r="F1213" s="200"/>
      <c r="G1213" s="200"/>
      <c r="H1213" s="200"/>
    </row>
    <row r="1214" spans="1:9">
      <c r="A1214" s="198" t="s">
        <v>2398</v>
      </c>
      <c r="B1214" s="197" t="s">
        <v>2389</v>
      </c>
      <c r="C1214" s="198" t="s">
        <v>471</v>
      </c>
      <c r="D1214" s="198">
        <v>120</v>
      </c>
      <c r="E1214" s="199">
        <v>13.18</v>
      </c>
      <c r="F1214" s="200">
        <v>120</v>
      </c>
      <c r="G1214" s="200">
        <v>24</v>
      </c>
      <c r="H1214" s="200"/>
      <c r="I1214" s="178" t="s">
        <v>2390</v>
      </c>
    </row>
    <row r="1215" spans="1:9">
      <c r="A1215" s="270"/>
      <c r="B1215" s="213" t="s">
        <v>2389</v>
      </c>
      <c r="C1215" s="198"/>
      <c r="D1215" s="198"/>
      <c r="E1215" s="199"/>
      <c r="F1215" s="200"/>
      <c r="G1215" s="200"/>
      <c r="H1215" s="200"/>
    </row>
    <row r="1216" spans="1:9">
      <c r="A1216" s="198" t="s">
        <v>2399</v>
      </c>
      <c r="B1216" s="197" t="s">
        <v>448</v>
      </c>
      <c r="C1216" s="271" t="s">
        <v>23</v>
      </c>
      <c r="D1216" s="59">
        <v>250</v>
      </c>
      <c r="E1216" s="200" t="s">
        <v>1528</v>
      </c>
      <c r="F1216" s="200">
        <v>250</v>
      </c>
      <c r="G1216" s="200">
        <v>24</v>
      </c>
      <c r="H1216" s="200"/>
    </row>
    <row r="1217" spans="1:9">
      <c r="A1217" s="198"/>
      <c r="B1217" s="213" t="s">
        <v>448</v>
      </c>
      <c r="C1217" s="198"/>
      <c r="D1217" s="198"/>
      <c r="E1217" s="241"/>
      <c r="F1217" s="241"/>
      <c r="G1217" s="241"/>
      <c r="H1217" s="241"/>
    </row>
    <row r="1218" spans="1:9">
      <c r="A1218" s="227" t="s">
        <v>1528</v>
      </c>
      <c r="B1218" s="197" t="s">
        <v>449</v>
      </c>
      <c r="C1218" s="198" t="s">
        <v>23</v>
      </c>
      <c r="D1218" s="59">
        <v>50</v>
      </c>
      <c r="E1218" s="200" t="s">
        <v>1529</v>
      </c>
      <c r="F1218" s="200">
        <v>50</v>
      </c>
      <c r="G1218" s="200">
        <v>24</v>
      </c>
      <c r="H1218" s="200"/>
    </row>
    <row r="1219" spans="1:9">
      <c r="A1219" s="198"/>
      <c r="B1219" s="213" t="s">
        <v>449</v>
      </c>
      <c r="C1219" s="198"/>
      <c r="D1219" s="198"/>
      <c r="E1219" s="241"/>
      <c r="F1219" s="241"/>
      <c r="G1219" s="241"/>
      <c r="H1219" s="241"/>
    </row>
    <row r="1220" spans="1:9">
      <c r="A1220" s="227" t="s">
        <v>1529</v>
      </c>
      <c r="B1220" s="272" t="s">
        <v>450</v>
      </c>
      <c r="C1220" s="273" t="s">
        <v>23</v>
      </c>
      <c r="D1220" s="59">
        <v>20</v>
      </c>
      <c r="E1220" s="200" t="s">
        <v>1530</v>
      </c>
      <c r="F1220" s="200">
        <v>20</v>
      </c>
      <c r="G1220" s="200">
        <v>24</v>
      </c>
      <c r="H1220" s="200"/>
    </row>
    <row r="1221" spans="1:9">
      <c r="A1221" s="227" t="s">
        <v>1530</v>
      </c>
      <c r="B1221" s="268" t="s">
        <v>2391</v>
      </c>
      <c r="C1221" s="198" t="s">
        <v>16</v>
      </c>
      <c r="D1221" s="200">
        <v>2</v>
      </c>
      <c r="E1221" s="200" t="s">
        <v>1531</v>
      </c>
      <c r="F1221" s="200">
        <v>2</v>
      </c>
      <c r="G1221" s="200">
        <v>24</v>
      </c>
      <c r="H1221" s="200"/>
      <c r="I1221" s="178" t="s">
        <v>2392</v>
      </c>
    </row>
    <row r="1222" spans="1:9">
      <c r="A1222" s="198"/>
      <c r="B1222" s="213" t="s">
        <v>1086</v>
      </c>
      <c r="C1222" s="198"/>
      <c r="D1222" s="59"/>
      <c r="E1222" s="200"/>
      <c r="F1222" s="200"/>
      <c r="G1222" s="200"/>
      <c r="H1222" s="200"/>
    </row>
    <row r="1223" spans="1:9">
      <c r="A1223" s="227" t="s">
        <v>1531</v>
      </c>
      <c r="B1223" s="226" t="s">
        <v>2393</v>
      </c>
      <c r="C1223" s="198" t="s">
        <v>23</v>
      </c>
      <c r="D1223" s="198">
        <v>120</v>
      </c>
      <c r="E1223" s="199">
        <v>13.23</v>
      </c>
      <c r="F1223" s="200">
        <v>120</v>
      </c>
      <c r="G1223" s="200">
        <v>24</v>
      </c>
      <c r="H1223" s="200"/>
      <c r="I1223" s="178" t="s">
        <v>2390</v>
      </c>
    </row>
    <row r="1224" spans="1:9" ht="31.2">
      <c r="A1224" s="227"/>
      <c r="B1224" s="203" t="s">
        <v>2394</v>
      </c>
      <c r="C1224" s="198"/>
      <c r="D1224" s="198"/>
      <c r="E1224" s="199"/>
      <c r="F1224" s="200"/>
      <c r="G1224" s="200"/>
      <c r="H1224" s="200"/>
      <c r="I1224" s="178"/>
    </row>
    <row r="1225" spans="1:9">
      <c r="A1225" s="227" t="s">
        <v>2400</v>
      </c>
      <c r="B1225" s="226" t="s">
        <v>451</v>
      </c>
      <c r="C1225" s="198" t="s">
        <v>401</v>
      </c>
      <c r="D1225" s="59">
        <v>9</v>
      </c>
      <c r="E1225" s="200" t="s">
        <v>1532</v>
      </c>
      <c r="F1225" s="200">
        <v>9</v>
      </c>
      <c r="G1225" s="200">
        <v>24</v>
      </c>
      <c r="H1225" s="200"/>
    </row>
    <row r="1226" spans="1:9" ht="31.2">
      <c r="A1226" s="198"/>
      <c r="B1226" s="213" t="s">
        <v>452</v>
      </c>
      <c r="C1226" s="198"/>
      <c r="D1226" s="59"/>
      <c r="E1226" s="200"/>
      <c r="F1226" s="200"/>
      <c r="G1226" s="200"/>
      <c r="H1226" s="200"/>
    </row>
    <row r="1227" spans="1:9">
      <c r="A1227" s="198" t="s">
        <v>1532</v>
      </c>
      <c r="B1227" s="226" t="s">
        <v>453</v>
      </c>
      <c r="C1227" s="198" t="s">
        <v>401</v>
      </c>
      <c r="D1227" s="59">
        <v>1</v>
      </c>
      <c r="E1227" s="200" t="s">
        <v>1533</v>
      </c>
      <c r="F1227" s="200">
        <v>1</v>
      </c>
      <c r="G1227" s="200">
        <v>24</v>
      </c>
      <c r="H1227" s="200"/>
    </row>
    <row r="1228" spans="1:9" ht="31.2">
      <c r="A1228" s="198"/>
      <c r="B1228" s="213" t="s">
        <v>454</v>
      </c>
      <c r="C1228" s="198"/>
      <c r="D1228" s="59"/>
      <c r="E1228" s="200"/>
      <c r="F1228" s="200"/>
      <c r="G1228" s="200"/>
      <c r="H1228" s="200"/>
    </row>
    <row r="1229" spans="1:9">
      <c r="A1229" s="198" t="s">
        <v>1533</v>
      </c>
      <c r="B1229" s="226" t="s">
        <v>455</v>
      </c>
      <c r="C1229" s="198" t="s">
        <v>456</v>
      </c>
      <c r="D1229" s="59">
        <v>3</v>
      </c>
      <c r="E1229" s="200" t="s">
        <v>1534</v>
      </c>
      <c r="F1229" s="200">
        <v>3</v>
      </c>
      <c r="G1229" s="200">
        <v>24</v>
      </c>
      <c r="H1229" s="200"/>
    </row>
    <row r="1230" spans="1:9">
      <c r="A1230" s="198"/>
      <c r="B1230" s="213" t="s">
        <v>455</v>
      </c>
      <c r="C1230" s="198"/>
      <c r="D1230" s="59"/>
      <c r="E1230" s="200"/>
      <c r="F1230" s="200"/>
      <c r="G1230" s="200"/>
      <c r="H1230" s="200"/>
    </row>
    <row r="1231" spans="1:9">
      <c r="A1231" s="198" t="s">
        <v>1534</v>
      </c>
      <c r="B1231" s="226" t="s">
        <v>457</v>
      </c>
      <c r="C1231" s="198" t="s">
        <v>16</v>
      </c>
      <c r="D1231" s="59">
        <v>3</v>
      </c>
      <c r="E1231" s="200" t="s">
        <v>1535</v>
      </c>
      <c r="F1231" s="200">
        <v>3</v>
      </c>
      <c r="G1231" s="200">
        <v>24</v>
      </c>
      <c r="H1231" s="200"/>
    </row>
    <row r="1232" spans="1:9">
      <c r="A1232" s="198"/>
      <c r="B1232" s="213" t="s">
        <v>457</v>
      </c>
      <c r="C1232" s="198"/>
      <c r="D1232" s="59"/>
      <c r="E1232" s="200"/>
      <c r="F1232" s="200"/>
      <c r="G1232" s="200"/>
      <c r="H1232" s="200"/>
    </row>
    <row r="1233" spans="1:8">
      <c r="A1233" s="198" t="s">
        <v>1535</v>
      </c>
      <c r="B1233" s="226" t="s">
        <v>458</v>
      </c>
      <c r="C1233" s="198" t="s">
        <v>456</v>
      </c>
      <c r="D1233" s="59">
        <v>1</v>
      </c>
      <c r="E1233" s="200" t="s">
        <v>1536</v>
      </c>
      <c r="F1233" s="200">
        <v>1</v>
      </c>
      <c r="G1233" s="200">
        <v>24</v>
      </c>
      <c r="H1233" s="200"/>
    </row>
    <row r="1234" spans="1:8">
      <c r="A1234" s="198"/>
      <c r="B1234" s="213" t="s">
        <v>458</v>
      </c>
      <c r="C1234" s="198"/>
      <c r="D1234" s="59"/>
      <c r="E1234" s="200"/>
      <c r="F1234" s="200"/>
      <c r="G1234" s="200"/>
      <c r="H1234" s="200"/>
    </row>
    <row r="1235" spans="1:8">
      <c r="A1235" s="198" t="s">
        <v>1536</v>
      </c>
      <c r="B1235" s="226" t="s">
        <v>459</v>
      </c>
      <c r="C1235" s="198" t="s">
        <v>401</v>
      </c>
      <c r="D1235" s="59">
        <v>9</v>
      </c>
      <c r="E1235" s="200" t="s">
        <v>2298</v>
      </c>
      <c r="F1235" s="200">
        <v>9</v>
      </c>
      <c r="G1235" s="200">
        <v>24</v>
      </c>
      <c r="H1235" s="200"/>
    </row>
    <row r="1236" spans="1:8">
      <c r="A1236" s="198"/>
      <c r="B1236" s="213" t="s">
        <v>459</v>
      </c>
      <c r="C1236" s="198"/>
      <c r="D1236" s="59"/>
      <c r="E1236" s="200"/>
      <c r="F1236" s="200"/>
      <c r="G1236" s="200"/>
      <c r="H1236" s="200"/>
    </row>
    <row r="1237" spans="1:8">
      <c r="A1237" s="231" t="s">
        <v>2298</v>
      </c>
      <c r="B1237" s="197" t="s">
        <v>1288</v>
      </c>
      <c r="C1237" s="198" t="s">
        <v>23</v>
      </c>
      <c r="D1237" s="59">
        <v>1</v>
      </c>
      <c r="E1237" s="200" t="s">
        <v>2299</v>
      </c>
      <c r="F1237" s="200">
        <v>1</v>
      </c>
      <c r="G1237" s="200">
        <v>24</v>
      </c>
      <c r="H1237" s="200"/>
    </row>
    <row r="1238" spans="1:8">
      <c r="A1238" s="198"/>
      <c r="B1238" s="213" t="s">
        <v>460</v>
      </c>
      <c r="C1238" s="198"/>
      <c r="D1238" s="59"/>
      <c r="E1238" s="200"/>
      <c r="F1238" s="200"/>
      <c r="G1238" s="200"/>
      <c r="H1238" s="200"/>
    </row>
    <row r="1239" spans="1:8">
      <c r="A1239" s="198" t="s">
        <v>2299</v>
      </c>
      <c r="B1239" s="197" t="s">
        <v>461</v>
      </c>
      <c r="C1239" s="198" t="s">
        <v>260</v>
      </c>
      <c r="D1239" s="59">
        <v>1</v>
      </c>
      <c r="E1239" s="200" t="s">
        <v>2300</v>
      </c>
      <c r="F1239" s="200">
        <v>1</v>
      </c>
      <c r="G1239" s="200">
        <v>24</v>
      </c>
      <c r="H1239" s="200"/>
    </row>
    <row r="1240" spans="1:8">
      <c r="A1240" s="211">
        <v>14</v>
      </c>
      <c r="B1240" s="210" t="s">
        <v>261</v>
      </c>
      <c r="C1240" s="211" t="s">
        <v>13</v>
      </c>
      <c r="D1240" s="193">
        <v>1</v>
      </c>
      <c r="E1240" s="195">
        <v>14</v>
      </c>
      <c r="F1240" s="195"/>
      <c r="G1240" s="195"/>
      <c r="H1240" s="195"/>
    </row>
    <row r="1241" spans="1:8">
      <c r="A1241" s="198" t="s">
        <v>262</v>
      </c>
      <c r="B1241" s="197" t="s">
        <v>263</v>
      </c>
      <c r="C1241" s="197"/>
      <c r="D1241" s="59">
        <v>1</v>
      </c>
      <c r="E1241" s="200" t="s">
        <v>262</v>
      </c>
      <c r="F1241" s="200"/>
      <c r="G1241" s="200"/>
      <c r="H1241" s="200"/>
    </row>
    <row r="1242" spans="1:8">
      <c r="A1242" s="212" t="s">
        <v>264</v>
      </c>
      <c r="B1242" s="213" t="s">
        <v>314</v>
      </c>
      <c r="C1242" s="212" t="s">
        <v>23</v>
      </c>
      <c r="D1242" s="214">
        <v>1</v>
      </c>
      <c r="E1242" s="216" t="s">
        <v>264</v>
      </c>
      <c r="F1242" s="216">
        <v>1</v>
      </c>
      <c r="G1242" s="216">
        <v>24</v>
      </c>
      <c r="H1242" s="216"/>
    </row>
    <row r="1243" spans="1:8" ht="296.39999999999998">
      <c r="A1243" s="212"/>
      <c r="B1243" s="213" t="s">
        <v>2134</v>
      </c>
      <c r="C1243" s="212"/>
      <c r="D1243" s="214"/>
      <c r="E1243" s="216"/>
      <c r="F1243" s="216"/>
      <c r="G1243" s="216"/>
      <c r="H1243" s="216"/>
    </row>
    <row r="1244" spans="1:8" ht="156">
      <c r="A1244" s="212"/>
      <c r="B1244" s="213" t="s">
        <v>2135</v>
      </c>
      <c r="C1244" s="212"/>
      <c r="D1244" s="214"/>
      <c r="E1244" s="216"/>
      <c r="F1244" s="216"/>
      <c r="G1244" s="216"/>
      <c r="H1244" s="216"/>
    </row>
    <row r="1245" spans="1:8" ht="31.2">
      <c r="A1245" s="212" t="s">
        <v>266</v>
      </c>
      <c r="B1245" s="235" t="s">
        <v>267</v>
      </c>
      <c r="C1245" s="212" t="s">
        <v>16</v>
      </c>
      <c r="D1245" s="214">
        <v>2</v>
      </c>
      <c r="E1245" s="216" t="s">
        <v>266</v>
      </c>
      <c r="F1245" s="216">
        <v>2</v>
      </c>
      <c r="G1245" s="216">
        <v>24</v>
      </c>
      <c r="H1245" s="216"/>
    </row>
    <row r="1246" spans="1:8" ht="31.2">
      <c r="A1246" s="212" t="s">
        <v>268</v>
      </c>
      <c r="B1246" s="235" t="s">
        <v>269</v>
      </c>
      <c r="C1246" s="212" t="s">
        <v>16</v>
      </c>
      <c r="D1246" s="214">
        <v>32</v>
      </c>
      <c r="E1246" s="216" t="s">
        <v>268</v>
      </c>
      <c r="F1246" s="216">
        <v>32</v>
      </c>
      <c r="G1246" s="216">
        <v>24</v>
      </c>
      <c r="H1246" s="216"/>
    </row>
    <row r="1247" spans="1:8">
      <c r="A1247" s="198" t="s">
        <v>270</v>
      </c>
      <c r="B1247" s="197" t="s">
        <v>1275</v>
      </c>
      <c r="C1247" s="198" t="s">
        <v>23</v>
      </c>
      <c r="D1247" s="59">
        <v>3</v>
      </c>
      <c r="E1247" s="200" t="s">
        <v>270</v>
      </c>
      <c r="F1247" s="200">
        <v>3</v>
      </c>
      <c r="G1247" s="200">
        <v>24</v>
      </c>
      <c r="H1247" s="200"/>
    </row>
    <row r="1248" spans="1:8">
      <c r="A1248" s="198"/>
      <c r="B1248" s="235" t="s">
        <v>462</v>
      </c>
      <c r="C1248" s="198"/>
      <c r="D1248" s="59"/>
      <c r="E1248" s="200"/>
      <c r="F1248" s="200"/>
      <c r="G1248" s="200"/>
      <c r="H1248" s="200"/>
    </row>
    <row r="1249" spans="1:8">
      <c r="A1249" s="198" t="s">
        <v>271</v>
      </c>
      <c r="B1249" s="197" t="s">
        <v>1277</v>
      </c>
      <c r="C1249" s="198" t="s">
        <v>23</v>
      </c>
      <c r="D1249" s="59">
        <v>1</v>
      </c>
      <c r="E1249" s="200" t="s">
        <v>271</v>
      </c>
      <c r="F1249" s="200">
        <v>1</v>
      </c>
      <c r="G1249" s="200">
        <v>24</v>
      </c>
      <c r="H1249" s="200"/>
    </row>
    <row r="1250" spans="1:8">
      <c r="A1250" s="198"/>
      <c r="B1250" s="235" t="s">
        <v>463</v>
      </c>
      <c r="C1250" s="198"/>
      <c r="D1250" s="59"/>
      <c r="E1250" s="200"/>
      <c r="F1250" s="200"/>
      <c r="G1250" s="200"/>
      <c r="H1250" s="200"/>
    </row>
    <row r="1251" spans="1:8">
      <c r="A1251" s="198" t="s">
        <v>272</v>
      </c>
      <c r="B1251" s="197" t="s">
        <v>1278</v>
      </c>
      <c r="C1251" s="196" t="s">
        <v>23</v>
      </c>
      <c r="D1251" s="59">
        <v>1</v>
      </c>
      <c r="E1251" s="200" t="s">
        <v>272</v>
      </c>
      <c r="F1251" s="200">
        <v>1</v>
      </c>
      <c r="G1251" s="200">
        <v>24</v>
      </c>
      <c r="H1251" s="200"/>
    </row>
    <row r="1252" spans="1:8" ht="62.4">
      <c r="A1252" s="197"/>
      <c r="B1252" s="202" t="s">
        <v>2075</v>
      </c>
      <c r="C1252" s="198"/>
      <c r="D1252" s="198"/>
      <c r="E1252" s="241"/>
      <c r="F1252" s="241"/>
      <c r="G1252" s="241"/>
      <c r="H1252" s="241"/>
    </row>
    <row r="1253" spans="1:8">
      <c r="A1253" s="198" t="s">
        <v>1498</v>
      </c>
      <c r="B1253" s="197" t="s">
        <v>273</v>
      </c>
      <c r="C1253" s="198" t="s">
        <v>16</v>
      </c>
      <c r="D1253" s="59">
        <v>1</v>
      </c>
      <c r="E1253" s="200" t="s">
        <v>1498</v>
      </c>
      <c r="F1253" s="200">
        <v>1</v>
      </c>
      <c r="G1253" s="200">
        <v>24</v>
      </c>
      <c r="H1253" s="200"/>
    </row>
    <row r="1254" spans="1:8">
      <c r="A1254" s="198"/>
      <c r="B1254" s="203" t="s">
        <v>273</v>
      </c>
      <c r="C1254" s="198"/>
      <c r="D1254" s="59"/>
      <c r="E1254" s="200"/>
      <c r="F1254" s="200"/>
      <c r="G1254" s="200"/>
      <c r="H1254" s="200"/>
    </row>
    <row r="1255" spans="1:8">
      <c r="A1255" s="198" t="s">
        <v>1499</v>
      </c>
      <c r="B1255" s="197" t="s">
        <v>275</v>
      </c>
      <c r="C1255" s="198" t="s">
        <v>16</v>
      </c>
      <c r="D1255" s="59">
        <v>1</v>
      </c>
      <c r="E1255" s="200" t="s">
        <v>1499</v>
      </c>
      <c r="F1255" s="200">
        <v>1</v>
      </c>
      <c r="G1255" s="200">
        <v>25</v>
      </c>
      <c r="H1255" s="200"/>
    </row>
    <row r="1256" spans="1:8">
      <c r="A1256" s="198"/>
      <c r="B1256" s="203" t="s">
        <v>275</v>
      </c>
      <c r="C1256" s="198"/>
      <c r="D1256" s="59"/>
      <c r="E1256" s="200"/>
      <c r="F1256" s="200"/>
      <c r="G1256" s="200"/>
      <c r="H1256" s="200"/>
    </row>
    <row r="1257" spans="1:8">
      <c r="A1257" s="198" t="s">
        <v>1500</v>
      </c>
      <c r="B1257" s="197" t="s">
        <v>1288</v>
      </c>
      <c r="C1257" s="198" t="s">
        <v>16</v>
      </c>
      <c r="D1257" s="59">
        <v>4</v>
      </c>
      <c r="E1257" s="200" t="s">
        <v>1500</v>
      </c>
      <c r="F1257" s="200">
        <v>4</v>
      </c>
      <c r="G1257" s="200">
        <v>25</v>
      </c>
      <c r="H1257" s="200"/>
    </row>
    <row r="1258" spans="1:8" ht="46.8">
      <c r="A1258" s="212"/>
      <c r="B1258" s="213" t="s">
        <v>2093</v>
      </c>
      <c r="C1258" s="212"/>
      <c r="D1258" s="214"/>
      <c r="E1258" s="216"/>
      <c r="F1258" s="216"/>
      <c r="G1258" s="216"/>
      <c r="H1258" s="216"/>
    </row>
    <row r="1259" spans="1:8">
      <c r="A1259" s="212" t="s">
        <v>1340</v>
      </c>
      <c r="B1259" s="213" t="s">
        <v>1199</v>
      </c>
      <c r="C1259" s="212" t="s">
        <v>278</v>
      </c>
      <c r="D1259" s="214">
        <v>4</v>
      </c>
      <c r="E1259" s="216"/>
      <c r="F1259" s="216"/>
      <c r="G1259" s="216"/>
      <c r="H1259" s="216"/>
    </row>
    <row r="1260" spans="1:8" ht="46.8">
      <c r="A1260" s="213"/>
      <c r="B1260" s="202" t="s">
        <v>2076</v>
      </c>
      <c r="C1260" s="212"/>
      <c r="D1260" s="212"/>
      <c r="E1260" s="219"/>
      <c r="F1260" s="219"/>
      <c r="G1260" s="219"/>
      <c r="H1260" s="219"/>
    </row>
    <row r="1261" spans="1:8">
      <c r="A1261" s="228" t="s">
        <v>1341</v>
      </c>
      <c r="B1261" s="213" t="s">
        <v>464</v>
      </c>
      <c r="C1261" s="212" t="s">
        <v>281</v>
      </c>
      <c r="D1261" s="214">
        <v>3</v>
      </c>
      <c r="E1261" s="216"/>
      <c r="F1261" s="216"/>
      <c r="G1261" s="216"/>
      <c r="H1261" s="216"/>
    </row>
    <row r="1262" spans="1:8">
      <c r="A1262" s="228"/>
      <c r="B1262" s="203" t="s">
        <v>464</v>
      </c>
      <c r="C1262" s="212"/>
      <c r="D1262" s="214"/>
      <c r="E1262" s="216"/>
      <c r="F1262" s="216"/>
      <c r="G1262" s="216"/>
      <c r="H1262" s="216"/>
    </row>
    <row r="1263" spans="1:8">
      <c r="A1263" s="212" t="s">
        <v>1342</v>
      </c>
      <c r="B1263" s="213" t="s">
        <v>465</v>
      </c>
      <c r="C1263" s="212" t="s">
        <v>278</v>
      </c>
      <c r="D1263" s="214">
        <v>2</v>
      </c>
      <c r="E1263" s="216"/>
      <c r="F1263" s="216"/>
      <c r="G1263" s="216"/>
      <c r="H1263" s="216"/>
    </row>
    <row r="1264" spans="1:8" ht="46.8">
      <c r="A1264" s="212"/>
      <c r="B1264" s="202" t="s">
        <v>2077</v>
      </c>
      <c r="C1264" s="212"/>
      <c r="D1264" s="214"/>
      <c r="E1264" s="216"/>
      <c r="F1264" s="216"/>
      <c r="G1264" s="216"/>
      <c r="H1264" s="216"/>
    </row>
    <row r="1265" spans="1:8">
      <c r="A1265" s="212" t="s">
        <v>1343</v>
      </c>
      <c r="B1265" s="213" t="s">
        <v>466</v>
      </c>
      <c r="C1265" s="212" t="s">
        <v>278</v>
      </c>
      <c r="D1265" s="214">
        <v>5</v>
      </c>
      <c r="E1265" s="216"/>
      <c r="F1265" s="216"/>
      <c r="G1265" s="216"/>
      <c r="H1265" s="216"/>
    </row>
    <row r="1266" spans="1:8">
      <c r="A1266" s="212" t="s">
        <v>1344</v>
      </c>
      <c r="B1266" s="213" t="s">
        <v>289</v>
      </c>
      <c r="C1266" s="212" t="s">
        <v>16</v>
      </c>
      <c r="D1266" s="214">
        <v>150</v>
      </c>
      <c r="E1266" s="216"/>
      <c r="F1266" s="216"/>
      <c r="G1266" s="216"/>
      <c r="H1266" s="216"/>
    </row>
    <row r="1267" spans="1:8">
      <c r="A1267" s="212" t="s">
        <v>1345</v>
      </c>
      <c r="B1267" s="213" t="s">
        <v>290</v>
      </c>
      <c r="C1267" s="212" t="s">
        <v>16</v>
      </c>
      <c r="D1267" s="214">
        <v>250</v>
      </c>
      <c r="E1267" s="216"/>
      <c r="F1267" s="216"/>
      <c r="G1267" s="216"/>
      <c r="H1267" s="216"/>
    </row>
    <row r="1268" spans="1:8">
      <c r="A1268" s="212" t="s">
        <v>1346</v>
      </c>
      <c r="B1268" s="213" t="s">
        <v>285</v>
      </c>
      <c r="C1268" s="212" t="s">
        <v>16</v>
      </c>
      <c r="D1268" s="214">
        <v>80</v>
      </c>
      <c r="E1268" s="216"/>
      <c r="F1268" s="216"/>
      <c r="G1268" s="216"/>
      <c r="H1268" s="216"/>
    </row>
    <row r="1269" spans="1:8" ht="62.4">
      <c r="A1269" s="212"/>
      <c r="B1269" s="213" t="s">
        <v>467</v>
      </c>
      <c r="C1269" s="212"/>
      <c r="D1269" s="214"/>
      <c r="E1269" s="216"/>
      <c r="F1269" s="216"/>
      <c r="G1269" s="216"/>
      <c r="H1269" s="216"/>
    </row>
    <row r="1270" spans="1:8">
      <c r="A1270" s="212" t="s">
        <v>1347</v>
      </c>
      <c r="B1270" s="213" t="s">
        <v>1087</v>
      </c>
      <c r="C1270" s="212" t="s">
        <v>16</v>
      </c>
      <c r="D1270" s="214">
        <v>80</v>
      </c>
      <c r="E1270" s="216"/>
      <c r="F1270" s="216"/>
      <c r="G1270" s="216"/>
      <c r="H1270" s="216"/>
    </row>
    <row r="1271" spans="1:8" ht="62.4">
      <c r="A1271" s="212"/>
      <c r="B1271" s="213" t="s">
        <v>1084</v>
      </c>
      <c r="C1271" s="212"/>
      <c r="D1271" s="214"/>
      <c r="E1271" s="216"/>
      <c r="F1271" s="216"/>
      <c r="G1271" s="216"/>
      <c r="H1271" s="216"/>
    </row>
    <row r="1272" spans="1:8">
      <c r="A1272" s="232" t="s">
        <v>1348</v>
      </c>
      <c r="B1272" s="213" t="s">
        <v>291</v>
      </c>
      <c r="C1272" s="212" t="s">
        <v>278</v>
      </c>
      <c r="D1272" s="214">
        <v>2</v>
      </c>
      <c r="E1272" s="216"/>
      <c r="F1272" s="216"/>
      <c r="G1272" s="216"/>
      <c r="H1272" s="216"/>
    </row>
    <row r="1273" spans="1:8">
      <c r="A1273" s="232" t="s">
        <v>1349</v>
      </c>
      <c r="B1273" s="213" t="s">
        <v>292</v>
      </c>
      <c r="C1273" s="212" t="s">
        <v>16</v>
      </c>
      <c r="D1273" s="214">
        <v>200</v>
      </c>
      <c r="E1273" s="216"/>
      <c r="F1273" s="216"/>
      <c r="G1273" s="216"/>
      <c r="H1273" s="216"/>
    </row>
    <row r="1274" spans="1:8">
      <c r="A1274" s="232" t="s">
        <v>1350</v>
      </c>
      <c r="B1274" s="213" t="s">
        <v>293</v>
      </c>
      <c r="C1274" s="212" t="s">
        <v>16</v>
      </c>
      <c r="D1274" s="214">
        <v>200</v>
      </c>
      <c r="E1274" s="216"/>
      <c r="F1274" s="216"/>
      <c r="G1274" s="216"/>
      <c r="H1274" s="216"/>
    </row>
    <row r="1275" spans="1:8">
      <c r="A1275" s="232" t="s">
        <v>1351</v>
      </c>
      <c r="B1275" s="213" t="s">
        <v>294</v>
      </c>
      <c r="C1275" s="212" t="s">
        <v>16</v>
      </c>
      <c r="D1275" s="214">
        <v>50</v>
      </c>
      <c r="E1275" s="216"/>
      <c r="F1275" s="216"/>
      <c r="G1275" s="216"/>
      <c r="H1275" s="216"/>
    </row>
    <row r="1276" spans="1:8">
      <c r="A1276" s="232" t="s">
        <v>1352</v>
      </c>
      <c r="B1276" s="213" t="s">
        <v>295</v>
      </c>
      <c r="C1276" s="212" t="s">
        <v>16</v>
      </c>
      <c r="D1276" s="214">
        <v>100</v>
      </c>
      <c r="E1276" s="216"/>
      <c r="F1276" s="216"/>
      <c r="G1276" s="216"/>
      <c r="H1276" s="216"/>
    </row>
    <row r="1277" spans="1:8">
      <c r="A1277" s="232" t="s">
        <v>1353</v>
      </c>
      <c r="B1277" s="213" t="s">
        <v>296</v>
      </c>
      <c r="C1277" s="212" t="s">
        <v>23</v>
      </c>
      <c r="D1277" s="214">
        <v>16</v>
      </c>
      <c r="E1277" s="216"/>
      <c r="F1277" s="216"/>
      <c r="G1277" s="216"/>
      <c r="H1277" s="216"/>
    </row>
    <row r="1278" spans="1:8">
      <c r="A1278" s="232" t="s">
        <v>1458</v>
      </c>
      <c r="B1278" s="213" t="s">
        <v>297</v>
      </c>
      <c r="C1278" s="212" t="s">
        <v>48</v>
      </c>
      <c r="D1278" s="214">
        <v>100</v>
      </c>
      <c r="E1278" s="216"/>
      <c r="F1278" s="216"/>
      <c r="G1278" s="216"/>
      <c r="H1278" s="216"/>
    </row>
    <row r="1279" spans="1:8">
      <c r="A1279" s="232" t="s">
        <v>1477</v>
      </c>
      <c r="B1279" s="213" t="s">
        <v>301</v>
      </c>
      <c r="C1279" s="212" t="s">
        <v>16</v>
      </c>
      <c r="D1279" s="214">
        <v>30</v>
      </c>
      <c r="E1279" s="216"/>
      <c r="F1279" s="216"/>
      <c r="G1279" s="216"/>
      <c r="H1279" s="216"/>
    </row>
    <row r="1280" spans="1:8">
      <c r="A1280" s="232" t="s">
        <v>1478</v>
      </c>
      <c r="B1280" s="213" t="s">
        <v>302</v>
      </c>
      <c r="C1280" s="212" t="s">
        <v>278</v>
      </c>
      <c r="D1280" s="214">
        <v>4</v>
      </c>
      <c r="E1280" s="216"/>
      <c r="F1280" s="216"/>
      <c r="G1280" s="216"/>
      <c r="H1280" s="216"/>
    </row>
    <row r="1281" spans="1:8">
      <c r="A1281" s="232" t="s">
        <v>1479</v>
      </c>
      <c r="B1281" s="213" t="s">
        <v>468</v>
      </c>
      <c r="C1281" s="212" t="s">
        <v>278</v>
      </c>
      <c r="D1281" s="214">
        <v>4</v>
      </c>
      <c r="E1281" s="216"/>
      <c r="F1281" s="216"/>
      <c r="G1281" s="216"/>
      <c r="H1281" s="216"/>
    </row>
    <row r="1282" spans="1:8" ht="31.2">
      <c r="A1282" s="232" t="s">
        <v>1480</v>
      </c>
      <c r="B1282" s="213" t="s">
        <v>303</v>
      </c>
      <c r="C1282" s="212" t="s">
        <v>260</v>
      </c>
      <c r="D1282" s="214">
        <v>1</v>
      </c>
      <c r="E1282" s="216"/>
      <c r="F1282" s="216"/>
      <c r="G1282" s="216"/>
      <c r="H1282" s="216"/>
    </row>
    <row r="1283" spans="1:8">
      <c r="A1283" s="231" t="s">
        <v>279</v>
      </c>
      <c r="B1283" s="197" t="s">
        <v>470</v>
      </c>
      <c r="C1283" s="274" t="s">
        <v>16</v>
      </c>
      <c r="D1283" s="59">
        <v>2</v>
      </c>
      <c r="E1283" s="200" t="s">
        <v>2301</v>
      </c>
      <c r="F1283" s="200">
        <v>2</v>
      </c>
      <c r="G1283" s="200">
        <v>25</v>
      </c>
      <c r="H1283" s="200"/>
    </row>
    <row r="1284" spans="1:8">
      <c r="A1284" s="211">
        <v>15</v>
      </c>
      <c r="B1284" s="210" t="s">
        <v>228</v>
      </c>
      <c r="C1284" s="198" t="s">
        <v>13</v>
      </c>
      <c r="D1284" s="59"/>
      <c r="E1284" s="200">
        <v>15</v>
      </c>
      <c r="F1284" s="200"/>
      <c r="G1284" s="200"/>
      <c r="H1284" s="200"/>
    </row>
    <row r="1285" spans="1:8">
      <c r="A1285" s="198" t="s">
        <v>305</v>
      </c>
      <c r="B1285" s="197" t="s">
        <v>1198</v>
      </c>
      <c r="C1285" s="198" t="s">
        <v>471</v>
      </c>
      <c r="D1285" s="59">
        <v>2</v>
      </c>
      <c r="E1285" s="200" t="s">
        <v>305</v>
      </c>
      <c r="F1285" s="200">
        <v>2</v>
      </c>
      <c r="G1285" s="200">
        <v>25</v>
      </c>
      <c r="H1285" s="200"/>
    </row>
    <row r="1286" spans="1:8" ht="93.6">
      <c r="A1286" s="198"/>
      <c r="B1286" s="202" t="s">
        <v>2066</v>
      </c>
      <c r="C1286" s="198"/>
      <c r="D1286" s="59"/>
      <c r="E1286" s="200"/>
      <c r="F1286" s="200"/>
      <c r="G1286" s="200"/>
      <c r="H1286" s="200"/>
    </row>
    <row r="1287" spans="1:8">
      <c r="A1287" s="211">
        <v>16</v>
      </c>
      <c r="B1287" s="247" t="s">
        <v>472</v>
      </c>
      <c r="C1287" s="211" t="s">
        <v>23</v>
      </c>
      <c r="D1287" s="193">
        <v>2</v>
      </c>
      <c r="E1287" s="195">
        <v>16</v>
      </c>
      <c r="F1287" s="195">
        <v>2</v>
      </c>
      <c r="G1287" s="195">
        <v>25</v>
      </c>
      <c r="H1287" s="195"/>
    </row>
    <row r="1288" spans="1:8" ht="187.2">
      <c r="A1288" s="198"/>
      <c r="B1288" s="202" t="s">
        <v>2136</v>
      </c>
      <c r="C1288" s="198"/>
      <c r="D1288" s="59"/>
      <c r="E1288" s="200"/>
      <c r="F1288" s="200"/>
      <c r="G1288" s="200"/>
      <c r="H1288" s="200"/>
    </row>
    <row r="1289" spans="1:8">
      <c r="A1289" s="211">
        <v>17</v>
      </c>
      <c r="B1289" s="210" t="s">
        <v>473</v>
      </c>
      <c r="C1289" s="211" t="s">
        <v>23</v>
      </c>
      <c r="D1289" s="193">
        <v>2</v>
      </c>
      <c r="E1289" s="195">
        <v>17</v>
      </c>
      <c r="F1289" s="195">
        <v>2</v>
      </c>
      <c r="G1289" s="195">
        <v>25</v>
      </c>
      <c r="H1289" s="195"/>
    </row>
    <row r="1290" spans="1:8" ht="109.2">
      <c r="A1290" s="198"/>
      <c r="B1290" s="235" t="s">
        <v>474</v>
      </c>
      <c r="C1290" s="198"/>
      <c r="D1290" s="59"/>
      <c r="E1290" s="200"/>
      <c r="F1290" s="200"/>
      <c r="G1290" s="200"/>
      <c r="H1290" s="200"/>
    </row>
    <row r="1291" spans="1:8">
      <c r="A1291" s="211">
        <v>18</v>
      </c>
      <c r="B1291" s="275" t="s">
        <v>475</v>
      </c>
      <c r="C1291" s="211" t="s">
        <v>23</v>
      </c>
      <c r="D1291" s="193">
        <v>2</v>
      </c>
      <c r="E1291" s="195">
        <v>18</v>
      </c>
      <c r="F1291" s="195">
        <v>2</v>
      </c>
      <c r="G1291" s="195">
        <v>25</v>
      </c>
      <c r="H1291" s="195"/>
    </row>
    <row r="1292" spans="1:8" ht="46.8">
      <c r="A1292" s="198"/>
      <c r="B1292" s="202" t="s">
        <v>2137</v>
      </c>
      <c r="C1292" s="198"/>
      <c r="D1292" s="59"/>
      <c r="E1292" s="200"/>
      <c r="F1292" s="200"/>
      <c r="G1292" s="200"/>
      <c r="H1292" s="200"/>
    </row>
    <row r="1293" spans="1:8" hidden="1">
      <c r="A1293" s="198"/>
      <c r="B1293" s="211" t="s">
        <v>1119</v>
      </c>
      <c r="C1293" s="197"/>
      <c r="D1293" s="197"/>
      <c r="E1293" s="248"/>
      <c r="F1293" s="248"/>
      <c r="G1293" s="248"/>
      <c r="H1293" s="248"/>
    </row>
  </sheetData>
  <mergeCells count="10">
    <mergeCell ref="H5:H6"/>
    <mergeCell ref="A2:D2"/>
    <mergeCell ref="E5:G5"/>
    <mergeCell ref="B5:B6"/>
    <mergeCell ref="A5:A6"/>
    <mergeCell ref="C5:C6"/>
    <mergeCell ref="D5:D6"/>
    <mergeCell ref="E2:G2"/>
    <mergeCell ref="A3:D3"/>
    <mergeCell ref="A4:D4"/>
  </mergeCells>
  <phoneticPr fontId="41" type="noConversion"/>
  <pageMargins left="0.9055118110236221" right="0.31496062992125984" top="0.55118110236220474" bottom="0.35433070866141736" header="0.31496062992125984" footer="0.31496062992125984"/>
  <pageSetup paperSize="9" fitToHeight="0" orientation="landscape" r:id="rId1"/>
  <headerFooter>
    <oddFooter>&amp;C&amp;P/&amp;N</oddFooter>
  </headerFooter>
  <rowBreaks count="2" manualBreakCount="2">
    <brk id="131" max="7" man="1"/>
    <brk id="143"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0473C-4C4C-47AB-A220-9253B8712155}">
  <sheetPr>
    <pageSetUpPr fitToPage="1"/>
  </sheetPr>
  <dimension ref="A1:I1286"/>
  <sheetViews>
    <sheetView view="pageBreakPreview" zoomScale="85" zoomScaleNormal="55" zoomScaleSheetLayoutView="85" workbookViewId="0">
      <pane xSplit="1" ySplit="4" topLeftCell="B1110" activePane="bottomRight" state="frozen"/>
      <selection pane="topRight" activeCell="B1" sqref="B1"/>
      <selection pane="bottomLeft" activeCell="A3" sqref="A3"/>
      <selection pane="bottomRight" activeCell="B1113" sqref="A1:I1132"/>
    </sheetView>
  </sheetViews>
  <sheetFormatPr defaultColWidth="8.44140625" defaultRowHeight="15.6"/>
  <cols>
    <col min="1" max="1" width="10.33203125" style="162" bestFit="1" customWidth="1"/>
    <col min="2" max="2" width="88.109375" style="158" customWidth="1"/>
    <col min="3" max="3" width="12.5546875" style="158" customWidth="1"/>
    <col min="4" max="4" width="14" style="158" customWidth="1"/>
    <col min="5" max="5" width="6.6640625" style="177" hidden="1" customWidth="1"/>
    <col min="6" max="6" width="10.6640625" style="180" hidden="1" customWidth="1"/>
    <col min="7" max="7" width="10.44140625" style="180" hidden="1" customWidth="1"/>
    <col min="8" max="8" width="16.44140625" style="172" hidden="1" customWidth="1"/>
    <col min="9" max="9" width="8.44140625" style="158" hidden="1" customWidth="1"/>
    <col min="10" max="16384" width="8.44140625" style="158"/>
  </cols>
  <sheetData>
    <row r="1" spans="1:9">
      <c r="A1" s="410" t="s">
        <v>2402</v>
      </c>
      <c r="B1" s="410"/>
      <c r="C1" s="410"/>
      <c r="D1" s="410"/>
      <c r="E1" s="182"/>
      <c r="F1" s="183"/>
      <c r="G1" s="183"/>
      <c r="H1" s="183"/>
    </row>
    <row r="2" spans="1:9" ht="36.75" hidden="1" customHeight="1">
      <c r="A2" s="414" t="s">
        <v>2401</v>
      </c>
      <c r="B2" s="414"/>
      <c r="C2" s="414"/>
      <c r="D2" s="414"/>
      <c r="E2" s="182"/>
      <c r="F2" s="183"/>
      <c r="G2" s="183"/>
      <c r="H2" s="183"/>
    </row>
    <row r="3" spans="1:9" s="181" customFormat="1">
      <c r="A3" s="411" t="s">
        <v>1446</v>
      </c>
      <c r="B3" s="411" t="s">
        <v>1</v>
      </c>
      <c r="C3" s="411" t="s">
        <v>5</v>
      </c>
      <c r="D3" s="412" t="s">
        <v>1082</v>
      </c>
      <c r="E3" s="413" t="s">
        <v>2268</v>
      </c>
      <c r="F3" s="413"/>
      <c r="G3" s="413"/>
      <c r="H3" s="409" t="s">
        <v>2267</v>
      </c>
      <c r="I3" s="277" t="s">
        <v>2383</v>
      </c>
    </row>
    <row r="4" spans="1:9" s="181" customFormat="1">
      <c r="A4" s="411"/>
      <c r="B4" s="411"/>
      <c r="C4" s="411"/>
      <c r="D4" s="412"/>
      <c r="E4" s="186" t="s">
        <v>1117</v>
      </c>
      <c r="F4" s="187" t="s">
        <v>2265</v>
      </c>
      <c r="G4" s="187" t="s">
        <v>2266</v>
      </c>
      <c r="H4" s="409"/>
      <c r="I4" s="158"/>
    </row>
    <row r="5" spans="1:9">
      <c r="A5" s="189" t="s">
        <v>506</v>
      </c>
      <c r="B5" s="278" t="s">
        <v>507</v>
      </c>
      <c r="C5" s="189"/>
      <c r="D5" s="220"/>
      <c r="E5" s="186"/>
      <c r="F5" s="187"/>
      <c r="G5" s="187"/>
      <c r="H5" s="188"/>
    </row>
    <row r="6" spans="1:9" ht="31.2">
      <c r="A6" s="189" t="s">
        <v>8</v>
      </c>
      <c r="B6" s="190" t="s">
        <v>508</v>
      </c>
      <c r="C6" s="189"/>
      <c r="D6" s="220"/>
      <c r="E6" s="221"/>
      <c r="F6" s="279"/>
      <c r="G6" s="279"/>
      <c r="H6" s="191"/>
    </row>
    <row r="7" spans="1:9">
      <c r="A7" s="189">
        <v>1</v>
      </c>
      <c r="B7" s="280" t="s">
        <v>509</v>
      </c>
      <c r="C7" s="189" t="s">
        <v>13</v>
      </c>
      <c r="D7" s="220">
        <v>1</v>
      </c>
      <c r="E7" s="221">
        <v>1</v>
      </c>
      <c r="F7" s="279"/>
      <c r="G7" s="279"/>
      <c r="H7" s="191"/>
    </row>
    <row r="8" spans="1:9">
      <c r="A8" s="196" t="s">
        <v>14</v>
      </c>
      <c r="B8" s="281" t="s">
        <v>2264</v>
      </c>
      <c r="C8" s="196" t="s">
        <v>23</v>
      </c>
      <c r="D8" s="205">
        <v>8</v>
      </c>
      <c r="E8" s="199" t="s">
        <v>14</v>
      </c>
      <c r="F8" s="200">
        <v>8</v>
      </c>
      <c r="G8" s="200">
        <v>25</v>
      </c>
      <c r="H8" s="195"/>
    </row>
    <row r="9" spans="1:9" ht="163.5" customHeight="1">
      <c r="A9" s="196"/>
      <c r="B9" s="203" t="s">
        <v>511</v>
      </c>
      <c r="C9" s="196"/>
      <c r="D9" s="205"/>
      <c r="E9" s="199"/>
      <c r="F9" s="200"/>
      <c r="G9" s="200"/>
      <c r="H9" s="200"/>
    </row>
    <row r="10" spans="1:9" ht="24" customHeight="1">
      <c r="A10" s="196" t="s">
        <v>18</v>
      </c>
      <c r="B10" s="204" t="s">
        <v>512</v>
      </c>
      <c r="C10" s="196" t="s">
        <v>23</v>
      </c>
      <c r="D10" s="205">
        <v>16</v>
      </c>
      <c r="E10" s="199" t="s">
        <v>18</v>
      </c>
      <c r="F10" s="200">
        <v>16</v>
      </c>
      <c r="G10" s="200">
        <v>25</v>
      </c>
      <c r="H10" s="200"/>
    </row>
    <row r="11" spans="1:9" ht="130.5" customHeight="1">
      <c r="A11" s="281"/>
      <c r="B11" s="203" t="s">
        <v>513</v>
      </c>
      <c r="C11" s="281"/>
      <c r="D11" s="281"/>
      <c r="E11" s="199"/>
      <c r="F11" s="200"/>
      <c r="G11" s="200"/>
      <c r="H11" s="200"/>
    </row>
    <row r="12" spans="1:9">
      <c r="A12" s="196" t="s">
        <v>21</v>
      </c>
      <c r="B12" s="204" t="s">
        <v>514</v>
      </c>
      <c r="C12" s="196" t="s">
        <v>23</v>
      </c>
      <c r="D12" s="205">
        <v>16</v>
      </c>
      <c r="E12" s="199" t="s">
        <v>21</v>
      </c>
      <c r="F12" s="200">
        <v>16</v>
      </c>
      <c r="G12" s="200">
        <v>25</v>
      </c>
      <c r="H12" s="200"/>
    </row>
    <row r="13" spans="1:9" ht="32.25" customHeight="1">
      <c r="A13" s="196"/>
      <c r="B13" s="202" t="s">
        <v>2138</v>
      </c>
      <c r="C13" s="196"/>
      <c r="D13" s="205"/>
      <c r="E13" s="199"/>
      <c r="F13" s="200"/>
      <c r="G13" s="200"/>
      <c r="H13" s="200"/>
    </row>
    <row r="14" spans="1:9" ht="18.75" customHeight="1">
      <c r="A14" s="196" t="s">
        <v>25</v>
      </c>
      <c r="B14" s="204" t="s">
        <v>535</v>
      </c>
      <c r="C14" s="282" t="s">
        <v>16</v>
      </c>
      <c r="D14" s="205">
        <v>16</v>
      </c>
      <c r="E14" s="199" t="s">
        <v>25</v>
      </c>
      <c r="F14" s="200">
        <v>16</v>
      </c>
      <c r="G14" s="200">
        <v>25</v>
      </c>
      <c r="H14" s="200"/>
    </row>
    <row r="15" spans="1:9" ht="93.6">
      <c r="A15" s="196"/>
      <c r="B15" s="202" t="s">
        <v>516</v>
      </c>
      <c r="C15" s="282"/>
      <c r="D15" s="205"/>
      <c r="E15" s="199"/>
      <c r="F15" s="200"/>
      <c r="G15" s="200"/>
      <c r="H15" s="200"/>
    </row>
    <row r="16" spans="1:9">
      <c r="A16" s="196" t="s">
        <v>27</v>
      </c>
      <c r="B16" s="204" t="s">
        <v>545</v>
      </c>
      <c r="C16" s="282" t="s">
        <v>16</v>
      </c>
      <c r="D16" s="205">
        <v>16</v>
      </c>
      <c r="E16" s="199" t="s">
        <v>27</v>
      </c>
      <c r="F16" s="200">
        <v>16</v>
      </c>
      <c r="G16" s="200">
        <v>25</v>
      </c>
      <c r="H16" s="200"/>
    </row>
    <row r="17" spans="1:8" ht="156">
      <c r="A17" s="196"/>
      <c r="B17" s="203" t="s">
        <v>2100</v>
      </c>
      <c r="C17" s="282"/>
      <c r="D17" s="205"/>
      <c r="E17" s="199"/>
      <c r="F17" s="200"/>
      <c r="G17" s="200"/>
      <c r="H17" s="200"/>
    </row>
    <row r="18" spans="1:8" ht="20.25" customHeight="1">
      <c r="A18" s="196" t="s">
        <v>29</v>
      </c>
      <c r="B18" s="224" t="s">
        <v>546</v>
      </c>
      <c r="C18" s="282" t="s">
        <v>16</v>
      </c>
      <c r="D18" s="205">
        <v>8</v>
      </c>
      <c r="E18" s="199" t="s">
        <v>29</v>
      </c>
      <c r="F18" s="200">
        <v>8</v>
      </c>
      <c r="G18" s="200">
        <v>25</v>
      </c>
      <c r="H18" s="200"/>
    </row>
    <row r="19" spans="1:8" ht="78">
      <c r="A19" s="196"/>
      <c r="B19" s="203" t="s">
        <v>2139</v>
      </c>
      <c r="C19" s="281"/>
      <c r="D19" s="281"/>
      <c r="E19" s="199"/>
      <c r="F19" s="200"/>
      <c r="G19" s="200"/>
      <c r="H19" s="200"/>
    </row>
    <row r="20" spans="1:8">
      <c r="A20" s="196" t="s">
        <v>32</v>
      </c>
      <c r="B20" s="224" t="s">
        <v>517</v>
      </c>
      <c r="C20" s="282" t="s">
        <v>16</v>
      </c>
      <c r="D20" s="205">
        <v>8</v>
      </c>
      <c r="E20" s="199" t="s">
        <v>32</v>
      </c>
      <c r="F20" s="200">
        <v>8</v>
      </c>
      <c r="G20" s="200">
        <v>25</v>
      </c>
      <c r="H20" s="200"/>
    </row>
    <row r="21" spans="1:8" ht="46.8">
      <c r="A21" s="196"/>
      <c r="B21" s="202" t="s">
        <v>2140</v>
      </c>
      <c r="C21" s="282"/>
      <c r="D21" s="205"/>
      <c r="E21" s="199"/>
      <c r="F21" s="200"/>
      <c r="G21" s="200"/>
      <c r="H21" s="200"/>
    </row>
    <row r="22" spans="1:8" ht="33.75" customHeight="1">
      <c r="A22" s="196" t="s">
        <v>35</v>
      </c>
      <c r="B22" s="204" t="s">
        <v>1288</v>
      </c>
      <c r="C22" s="196" t="s">
        <v>23</v>
      </c>
      <c r="D22" s="281"/>
      <c r="E22" s="199" t="s">
        <v>35</v>
      </c>
      <c r="F22" s="200">
        <v>8</v>
      </c>
      <c r="G22" s="200">
        <v>26</v>
      </c>
      <c r="H22" s="200"/>
    </row>
    <row r="23" spans="1:8">
      <c r="A23" s="212" t="s">
        <v>1366</v>
      </c>
      <c r="B23" s="213" t="s">
        <v>1457</v>
      </c>
      <c r="C23" s="212" t="s">
        <v>16</v>
      </c>
      <c r="D23" s="214">
        <v>8</v>
      </c>
      <c r="E23" s="199"/>
      <c r="F23" s="200"/>
      <c r="G23" s="200"/>
      <c r="H23" s="200"/>
    </row>
    <row r="24" spans="1:8">
      <c r="A24" s="212" t="s">
        <v>1367</v>
      </c>
      <c r="B24" s="213" t="s">
        <v>357</v>
      </c>
      <c r="C24" s="212" t="s">
        <v>299</v>
      </c>
      <c r="D24" s="214">
        <v>200</v>
      </c>
      <c r="E24" s="199"/>
      <c r="F24" s="200"/>
      <c r="G24" s="200"/>
      <c r="H24" s="200"/>
    </row>
    <row r="25" spans="1:8">
      <c r="A25" s="212" t="s">
        <v>1368</v>
      </c>
      <c r="B25" s="213" t="s">
        <v>518</v>
      </c>
      <c r="C25" s="212" t="s">
        <v>299</v>
      </c>
      <c r="D25" s="214">
        <v>200</v>
      </c>
      <c r="E25" s="199"/>
      <c r="F25" s="200"/>
      <c r="G25" s="200"/>
      <c r="H25" s="200"/>
    </row>
    <row r="26" spans="1:8">
      <c r="A26" s="212" t="s">
        <v>1369</v>
      </c>
      <c r="B26" s="213" t="s">
        <v>285</v>
      </c>
      <c r="C26" s="212" t="s">
        <v>16</v>
      </c>
      <c r="D26" s="214">
        <v>80</v>
      </c>
      <c r="E26" s="199"/>
      <c r="F26" s="200"/>
      <c r="G26" s="200"/>
      <c r="H26" s="200"/>
    </row>
    <row r="27" spans="1:8">
      <c r="A27" s="212" t="s">
        <v>1370</v>
      </c>
      <c r="B27" s="213" t="s">
        <v>287</v>
      </c>
      <c r="C27" s="212" t="s">
        <v>16</v>
      </c>
      <c r="D27" s="214">
        <v>80</v>
      </c>
      <c r="E27" s="206"/>
      <c r="F27" s="207"/>
      <c r="G27" s="207"/>
      <c r="H27" s="207"/>
    </row>
    <row r="28" spans="1:8">
      <c r="A28" s="212" t="s">
        <v>1371</v>
      </c>
      <c r="B28" s="213" t="s">
        <v>289</v>
      </c>
      <c r="C28" s="212" t="s">
        <v>16</v>
      </c>
      <c r="D28" s="214">
        <v>120</v>
      </c>
      <c r="E28" s="206"/>
      <c r="F28" s="208"/>
      <c r="G28" s="208"/>
      <c r="H28" s="208"/>
    </row>
    <row r="29" spans="1:8">
      <c r="A29" s="212" t="s">
        <v>1372</v>
      </c>
      <c r="B29" s="213" t="s">
        <v>290</v>
      </c>
      <c r="C29" s="212" t="s">
        <v>16</v>
      </c>
      <c r="D29" s="214">
        <v>80</v>
      </c>
      <c r="E29" s="199"/>
      <c r="F29" s="200"/>
      <c r="G29" s="200"/>
      <c r="H29" s="200"/>
    </row>
    <row r="30" spans="1:8">
      <c r="A30" s="212" t="s">
        <v>1373</v>
      </c>
      <c r="B30" s="213" t="s">
        <v>291</v>
      </c>
      <c r="C30" s="212" t="s">
        <v>278</v>
      </c>
      <c r="D30" s="214">
        <v>1</v>
      </c>
      <c r="E30" s="199"/>
      <c r="F30" s="200"/>
      <c r="G30" s="200"/>
      <c r="H30" s="200"/>
    </row>
    <row r="31" spans="1:8">
      <c r="A31" s="212" t="s">
        <v>1374</v>
      </c>
      <c r="B31" s="213" t="s">
        <v>292</v>
      </c>
      <c r="C31" s="212" t="s">
        <v>16</v>
      </c>
      <c r="D31" s="214">
        <v>100</v>
      </c>
      <c r="E31" s="206"/>
      <c r="F31" s="207"/>
      <c r="G31" s="207"/>
      <c r="H31" s="207"/>
    </row>
    <row r="32" spans="1:8">
      <c r="A32" s="212" t="s">
        <v>1375</v>
      </c>
      <c r="B32" s="213" t="s">
        <v>293</v>
      </c>
      <c r="C32" s="212" t="s">
        <v>16</v>
      </c>
      <c r="D32" s="214">
        <v>100</v>
      </c>
      <c r="E32" s="199"/>
      <c r="F32" s="200"/>
      <c r="G32" s="200"/>
      <c r="H32" s="200"/>
    </row>
    <row r="33" spans="1:8">
      <c r="A33" s="212" t="s">
        <v>1376</v>
      </c>
      <c r="B33" s="213" t="s">
        <v>294</v>
      </c>
      <c r="C33" s="212" t="s">
        <v>16</v>
      </c>
      <c r="D33" s="214">
        <v>16</v>
      </c>
      <c r="E33" s="199"/>
      <c r="F33" s="200"/>
      <c r="G33" s="200"/>
      <c r="H33" s="200"/>
    </row>
    <row r="34" spans="1:8">
      <c r="A34" s="212" t="s">
        <v>1377</v>
      </c>
      <c r="B34" s="213" t="s">
        <v>295</v>
      </c>
      <c r="C34" s="212" t="s">
        <v>16</v>
      </c>
      <c r="D34" s="214">
        <v>36</v>
      </c>
      <c r="E34" s="199"/>
      <c r="F34" s="200"/>
      <c r="G34" s="200"/>
      <c r="H34" s="200"/>
    </row>
    <row r="35" spans="1:8">
      <c r="A35" s="212" t="s">
        <v>1378</v>
      </c>
      <c r="B35" s="213" t="s">
        <v>296</v>
      </c>
      <c r="C35" s="212" t="s">
        <v>23</v>
      </c>
      <c r="D35" s="214">
        <v>8</v>
      </c>
      <c r="E35" s="199"/>
      <c r="F35" s="200"/>
      <c r="G35" s="200"/>
      <c r="H35" s="200"/>
    </row>
    <row r="36" spans="1:8">
      <c r="A36" s="212" t="s">
        <v>1379</v>
      </c>
      <c r="B36" s="213" t="s">
        <v>297</v>
      </c>
      <c r="C36" s="212" t="s">
        <v>48</v>
      </c>
      <c r="D36" s="214">
        <v>32</v>
      </c>
      <c r="E36" s="199"/>
      <c r="F36" s="200"/>
      <c r="G36" s="200"/>
      <c r="H36" s="200"/>
    </row>
    <row r="37" spans="1:8">
      <c r="A37" s="212" t="s">
        <v>1380</v>
      </c>
      <c r="B37" s="213" t="s">
        <v>298</v>
      </c>
      <c r="C37" s="212" t="s">
        <v>299</v>
      </c>
      <c r="D37" s="214">
        <v>200</v>
      </c>
      <c r="E37" s="199"/>
      <c r="F37" s="200"/>
      <c r="G37" s="200"/>
      <c r="H37" s="200"/>
    </row>
    <row r="38" spans="1:8">
      <c r="A38" s="212" t="s">
        <v>1381</v>
      </c>
      <c r="B38" s="213" t="s">
        <v>301</v>
      </c>
      <c r="C38" s="212" t="s">
        <v>16</v>
      </c>
      <c r="D38" s="214">
        <v>16</v>
      </c>
      <c r="E38" s="199"/>
      <c r="F38" s="200"/>
      <c r="G38" s="200"/>
      <c r="H38" s="200"/>
    </row>
    <row r="39" spans="1:8">
      <c r="A39" s="212" t="s">
        <v>1482</v>
      </c>
      <c r="B39" s="213" t="s">
        <v>302</v>
      </c>
      <c r="C39" s="212" t="s">
        <v>278</v>
      </c>
      <c r="D39" s="214">
        <v>4</v>
      </c>
      <c r="E39" s="206"/>
      <c r="F39" s="207"/>
      <c r="G39" s="207"/>
      <c r="H39" s="207"/>
    </row>
    <row r="40" spans="1:8" ht="31.2">
      <c r="A40" s="196" t="s">
        <v>37</v>
      </c>
      <c r="B40" s="204" t="s">
        <v>303</v>
      </c>
      <c r="C40" s="196" t="s">
        <v>260</v>
      </c>
      <c r="D40" s="205">
        <v>8</v>
      </c>
      <c r="E40" s="199" t="s">
        <v>37</v>
      </c>
      <c r="F40" s="200">
        <v>8</v>
      </c>
      <c r="G40" s="200">
        <v>26</v>
      </c>
      <c r="H40" s="200"/>
    </row>
    <row r="41" spans="1:8">
      <c r="A41" s="189">
        <v>2</v>
      </c>
      <c r="B41" s="190" t="s">
        <v>519</v>
      </c>
      <c r="C41" s="211" t="s">
        <v>23</v>
      </c>
      <c r="D41" s="193">
        <v>8</v>
      </c>
      <c r="E41" s="199">
        <v>2</v>
      </c>
      <c r="F41" s="200"/>
      <c r="G41" s="200"/>
      <c r="H41" s="200"/>
    </row>
    <row r="42" spans="1:8" ht="46.8">
      <c r="A42" s="196" t="s">
        <v>61</v>
      </c>
      <c r="B42" s="204" t="s">
        <v>1295</v>
      </c>
      <c r="C42" s="196" t="s">
        <v>23</v>
      </c>
      <c r="D42" s="205">
        <v>8</v>
      </c>
      <c r="E42" s="199" t="s">
        <v>61</v>
      </c>
      <c r="F42" s="200">
        <v>8</v>
      </c>
      <c r="G42" s="200">
        <v>26</v>
      </c>
      <c r="H42" s="200"/>
    </row>
    <row r="43" spans="1:8">
      <c r="A43" s="212" t="s">
        <v>1220</v>
      </c>
      <c r="B43" s="213" t="s">
        <v>520</v>
      </c>
      <c r="C43" s="283" t="s">
        <v>16</v>
      </c>
      <c r="D43" s="214">
        <v>8</v>
      </c>
      <c r="E43" s="194"/>
      <c r="F43" s="195"/>
      <c r="G43" s="195"/>
      <c r="H43" s="195"/>
    </row>
    <row r="44" spans="1:8" ht="156">
      <c r="A44" s="284"/>
      <c r="B44" s="203" t="s">
        <v>521</v>
      </c>
      <c r="C44" s="284"/>
      <c r="D44" s="284"/>
      <c r="E44" s="199"/>
      <c r="F44" s="200"/>
      <c r="G44" s="200"/>
      <c r="H44" s="200"/>
    </row>
    <row r="45" spans="1:8">
      <c r="A45" s="212" t="s">
        <v>1221</v>
      </c>
      <c r="B45" s="203" t="s">
        <v>68</v>
      </c>
      <c r="C45" s="283" t="s">
        <v>16</v>
      </c>
      <c r="D45" s="214">
        <v>8</v>
      </c>
      <c r="E45" s="199"/>
      <c r="F45" s="200"/>
      <c r="G45" s="200"/>
      <c r="H45" s="200"/>
    </row>
    <row r="46" spans="1:8" ht="62.4">
      <c r="A46" s="284"/>
      <c r="B46" s="202" t="s">
        <v>2141</v>
      </c>
      <c r="C46" s="284"/>
      <c r="D46" s="284"/>
      <c r="E46" s="199"/>
      <c r="F46" s="200"/>
      <c r="G46" s="200"/>
      <c r="H46" s="200"/>
    </row>
    <row r="47" spans="1:8">
      <c r="A47" s="212" t="s">
        <v>1222</v>
      </c>
      <c r="B47" s="203" t="s">
        <v>522</v>
      </c>
      <c r="C47" s="283" t="s">
        <v>16</v>
      </c>
      <c r="D47" s="214">
        <v>8</v>
      </c>
      <c r="E47" s="199"/>
      <c r="F47" s="200"/>
      <c r="G47" s="200"/>
      <c r="H47" s="200"/>
    </row>
    <row r="48" spans="1:8" ht="46.8">
      <c r="A48" s="284"/>
      <c r="B48" s="203" t="s">
        <v>2056</v>
      </c>
      <c r="C48" s="283"/>
      <c r="D48" s="214"/>
      <c r="E48" s="199"/>
      <c r="F48" s="200"/>
      <c r="G48" s="200"/>
      <c r="H48" s="200"/>
    </row>
    <row r="49" spans="1:8">
      <c r="A49" s="212" t="s">
        <v>71</v>
      </c>
      <c r="B49" s="203" t="s">
        <v>524</v>
      </c>
      <c r="C49" s="283" t="s">
        <v>16</v>
      </c>
      <c r="D49" s="214">
        <v>8</v>
      </c>
      <c r="E49" s="215"/>
      <c r="F49" s="216"/>
      <c r="G49" s="216"/>
      <c r="H49" s="216"/>
    </row>
    <row r="50" spans="1:8" ht="124.8">
      <c r="A50" s="212"/>
      <c r="B50" s="203" t="s">
        <v>525</v>
      </c>
      <c r="C50" s="283"/>
      <c r="D50" s="214"/>
      <c r="E50" s="215"/>
      <c r="F50" s="216"/>
      <c r="G50" s="216"/>
      <c r="H50" s="216"/>
    </row>
    <row r="51" spans="1:8">
      <c r="A51" s="212" t="s">
        <v>1223</v>
      </c>
      <c r="B51" s="233" t="s">
        <v>527</v>
      </c>
      <c r="C51" s="283" t="s">
        <v>70</v>
      </c>
      <c r="D51" s="214">
        <v>8</v>
      </c>
      <c r="E51" s="215"/>
      <c r="F51" s="216"/>
      <c r="G51" s="216"/>
      <c r="H51" s="216"/>
    </row>
    <row r="52" spans="1:8" ht="46.8">
      <c r="A52" s="284"/>
      <c r="B52" s="233" t="s">
        <v>528</v>
      </c>
      <c r="C52" s="284"/>
      <c r="D52" s="284"/>
      <c r="E52" s="215"/>
      <c r="F52" s="216"/>
      <c r="G52" s="216"/>
      <c r="H52" s="216"/>
    </row>
    <row r="53" spans="1:8">
      <c r="A53" s="283" t="s">
        <v>1224</v>
      </c>
      <c r="B53" s="213" t="s">
        <v>1481</v>
      </c>
      <c r="C53" s="283" t="s">
        <v>1184</v>
      </c>
      <c r="D53" s="214">
        <v>8</v>
      </c>
      <c r="E53" s="215"/>
      <c r="F53" s="216"/>
      <c r="G53" s="216"/>
      <c r="H53" s="216"/>
    </row>
    <row r="54" spans="1:8">
      <c r="A54" s="212" t="s">
        <v>1225</v>
      </c>
      <c r="B54" s="213" t="s">
        <v>1181</v>
      </c>
      <c r="C54" s="212" t="s">
        <v>23</v>
      </c>
      <c r="D54" s="214"/>
      <c r="E54" s="215"/>
      <c r="F54" s="216"/>
      <c r="G54" s="216"/>
      <c r="H54" s="216"/>
    </row>
    <row r="55" spans="1:8" ht="62.4">
      <c r="A55" s="212" t="s">
        <v>1226</v>
      </c>
      <c r="B55" s="233" t="s">
        <v>529</v>
      </c>
      <c r="C55" s="212" t="s">
        <v>16</v>
      </c>
      <c r="D55" s="214">
        <v>8</v>
      </c>
      <c r="E55" s="215"/>
      <c r="F55" s="216"/>
      <c r="G55" s="216"/>
      <c r="H55" s="216"/>
    </row>
    <row r="56" spans="1:8" ht="78">
      <c r="A56" s="212" t="s">
        <v>1227</v>
      </c>
      <c r="B56" s="233" t="s">
        <v>530</v>
      </c>
      <c r="C56" s="212" t="s">
        <v>16</v>
      </c>
      <c r="D56" s="214">
        <v>8</v>
      </c>
      <c r="E56" s="215"/>
      <c r="F56" s="216"/>
      <c r="G56" s="216"/>
      <c r="H56" s="216"/>
    </row>
    <row r="57" spans="1:8">
      <c r="A57" s="212" t="s">
        <v>1296</v>
      </c>
      <c r="B57" s="213" t="s">
        <v>531</v>
      </c>
      <c r="C57" s="283" t="s">
        <v>48</v>
      </c>
      <c r="D57" s="214">
        <v>8</v>
      </c>
      <c r="E57" s="215"/>
      <c r="F57" s="216"/>
      <c r="G57" s="216"/>
      <c r="H57" s="216"/>
    </row>
    <row r="58" spans="1:8">
      <c r="A58" s="189" t="s">
        <v>310</v>
      </c>
      <c r="B58" s="190" t="s">
        <v>532</v>
      </c>
      <c r="C58" s="189"/>
      <c r="D58" s="220"/>
      <c r="E58" s="215"/>
      <c r="F58" s="216"/>
      <c r="G58" s="216"/>
      <c r="H58" s="216"/>
    </row>
    <row r="59" spans="1:8">
      <c r="A59" s="189">
        <v>1</v>
      </c>
      <c r="B59" s="190" t="s">
        <v>509</v>
      </c>
      <c r="C59" s="189" t="s">
        <v>13</v>
      </c>
      <c r="D59" s="220">
        <v>1</v>
      </c>
      <c r="E59" s="194" t="s">
        <v>2269</v>
      </c>
      <c r="F59" s="216"/>
      <c r="G59" s="216"/>
      <c r="H59" s="216"/>
    </row>
    <row r="60" spans="1:8">
      <c r="A60" s="196" t="s">
        <v>14</v>
      </c>
      <c r="B60" s="204" t="s">
        <v>510</v>
      </c>
      <c r="C60" s="196" t="s">
        <v>23</v>
      </c>
      <c r="D60" s="205">
        <v>2</v>
      </c>
      <c r="E60" s="199" t="s">
        <v>14</v>
      </c>
      <c r="F60" s="241">
        <v>2</v>
      </c>
      <c r="G60" s="241">
        <v>26</v>
      </c>
      <c r="H60" s="219"/>
    </row>
    <row r="61" spans="1:8" ht="156">
      <c r="A61" s="196"/>
      <c r="B61" s="203" t="s">
        <v>533</v>
      </c>
      <c r="C61" s="204"/>
      <c r="D61" s="204"/>
      <c r="E61" s="194"/>
      <c r="F61" s="195"/>
      <c r="G61" s="195"/>
      <c r="H61" s="222"/>
    </row>
    <row r="62" spans="1:8">
      <c r="A62" s="196" t="s">
        <v>18</v>
      </c>
      <c r="B62" s="204" t="s">
        <v>512</v>
      </c>
      <c r="C62" s="196" t="s">
        <v>23</v>
      </c>
      <c r="D62" s="205">
        <v>4</v>
      </c>
      <c r="E62" s="199" t="s">
        <v>18</v>
      </c>
      <c r="F62" s="200">
        <v>4</v>
      </c>
      <c r="G62" s="200">
        <v>26</v>
      </c>
      <c r="H62" s="200"/>
    </row>
    <row r="63" spans="1:8" ht="109.2">
      <c r="A63" s="196"/>
      <c r="B63" s="203" t="s">
        <v>534</v>
      </c>
      <c r="C63" s="196" t="s">
        <v>23</v>
      </c>
      <c r="D63" s="205">
        <v>4</v>
      </c>
      <c r="E63" s="199"/>
      <c r="F63" s="200"/>
      <c r="G63" s="200"/>
      <c r="H63" s="216"/>
    </row>
    <row r="64" spans="1:8">
      <c r="A64" s="196" t="s">
        <v>21</v>
      </c>
      <c r="B64" s="204" t="s">
        <v>2339</v>
      </c>
      <c r="C64" s="196" t="s">
        <v>23</v>
      </c>
      <c r="D64" s="205">
        <v>4</v>
      </c>
      <c r="E64" s="199" t="s">
        <v>21</v>
      </c>
      <c r="F64" s="200">
        <v>4</v>
      </c>
      <c r="G64" s="200">
        <v>26</v>
      </c>
      <c r="H64" s="200"/>
    </row>
    <row r="65" spans="1:8" ht="31.2">
      <c r="A65" s="196"/>
      <c r="B65" s="203" t="s">
        <v>2142</v>
      </c>
      <c r="C65" s="196"/>
      <c r="D65" s="205"/>
      <c r="E65" s="199"/>
      <c r="F65" s="200"/>
      <c r="G65" s="200"/>
      <c r="H65" s="200"/>
    </row>
    <row r="66" spans="1:8">
      <c r="A66" s="196" t="s">
        <v>25</v>
      </c>
      <c r="B66" s="204" t="s">
        <v>535</v>
      </c>
      <c r="C66" s="196" t="s">
        <v>16</v>
      </c>
      <c r="D66" s="205">
        <v>6</v>
      </c>
      <c r="E66" s="199" t="s">
        <v>25</v>
      </c>
      <c r="F66" s="200">
        <v>4</v>
      </c>
      <c r="G66" s="200">
        <v>26</v>
      </c>
      <c r="H66" s="200"/>
    </row>
    <row r="67" spans="1:8" ht="93.6">
      <c r="A67" s="196"/>
      <c r="B67" s="202" t="s">
        <v>1088</v>
      </c>
      <c r="C67" s="204"/>
      <c r="D67" s="204"/>
      <c r="E67" s="199"/>
      <c r="F67" s="200"/>
      <c r="G67" s="200"/>
      <c r="H67" s="216"/>
    </row>
    <row r="68" spans="1:8">
      <c r="A68" s="196" t="s">
        <v>27</v>
      </c>
      <c r="B68" s="204" t="s">
        <v>545</v>
      </c>
      <c r="C68" s="196" t="s">
        <v>16</v>
      </c>
      <c r="D68" s="205">
        <v>4</v>
      </c>
      <c r="E68" s="199" t="s">
        <v>27</v>
      </c>
      <c r="F68" s="200">
        <v>4</v>
      </c>
      <c r="G68" s="200">
        <v>26</v>
      </c>
      <c r="H68" s="216"/>
    </row>
    <row r="69" spans="1:8" ht="156">
      <c r="A69" s="196"/>
      <c r="B69" s="203" t="s">
        <v>2100</v>
      </c>
      <c r="C69" s="204"/>
      <c r="D69" s="204"/>
      <c r="E69" s="250"/>
      <c r="F69" s="200"/>
      <c r="G69" s="200"/>
      <c r="H69" s="216"/>
    </row>
    <row r="70" spans="1:8">
      <c r="A70" s="196" t="s">
        <v>29</v>
      </c>
      <c r="B70" s="224" t="s">
        <v>546</v>
      </c>
      <c r="C70" s="196" t="s">
        <v>16</v>
      </c>
      <c r="D70" s="205">
        <v>2</v>
      </c>
      <c r="E70" s="199" t="s">
        <v>29</v>
      </c>
      <c r="F70" s="200">
        <v>2</v>
      </c>
      <c r="G70" s="199" t="s">
        <v>2377</v>
      </c>
      <c r="H70" s="216"/>
    </row>
    <row r="71" spans="1:8" ht="78">
      <c r="A71" s="196"/>
      <c r="B71" s="203" t="s">
        <v>2139</v>
      </c>
      <c r="C71" s="196"/>
      <c r="D71" s="205"/>
      <c r="E71" s="199"/>
      <c r="F71" s="200"/>
      <c r="G71" s="200"/>
      <c r="H71" s="216"/>
    </row>
    <row r="72" spans="1:8">
      <c r="A72" s="196" t="s">
        <v>32</v>
      </c>
      <c r="B72" s="224" t="s">
        <v>2376</v>
      </c>
      <c r="C72" s="196" t="s">
        <v>16</v>
      </c>
      <c r="D72" s="205">
        <v>2</v>
      </c>
      <c r="E72" s="199" t="s">
        <v>32</v>
      </c>
      <c r="F72" s="200">
        <v>2</v>
      </c>
      <c r="G72" s="200">
        <v>26</v>
      </c>
      <c r="H72" s="216"/>
    </row>
    <row r="73" spans="1:8" ht="46.8">
      <c r="A73" s="196"/>
      <c r="B73" s="202" t="s">
        <v>2140</v>
      </c>
      <c r="C73" s="204"/>
      <c r="D73" s="204"/>
      <c r="E73" s="199"/>
      <c r="F73" s="200"/>
      <c r="G73" s="200"/>
      <c r="H73" s="216"/>
    </row>
    <row r="74" spans="1:8">
      <c r="A74" s="196" t="s">
        <v>35</v>
      </c>
      <c r="B74" s="204" t="s">
        <v>1288</v>
      </c>
      <c r="C74" s="196" t="s">
        <v>23</v>
      </c>
      <c r="D74" s="205">
        <v>2</v>
      </c>
      <c r="E74" s="199" t="s">
        <v>35</v>
      </c>
      <c r="F74" s="200">
        <v>2</v>
      </c>
      <c r="G74" s="200">
        <v>26</v>
      </c>
      <c r="H74" s="216"/>
    </row>
    <row r="75" spans="1:8">
      <c r="A75" s="212" t="s">
        <v>1366</v>
      </c>
      <c r="B75" s="213" t="s">
        <v>1457</v>
      </c>
      <c r="C75" s="212" t="s">
        <v>16</v>
      </c>
      <c r="D75" s="214">
        <v>2</v>
      </c>
      <c r="E75" s="199"/>
      <c r="F75" s="200"/>
      <c r="G75" s="200"/>
      <c r="H75" s="216"/>
    </row>
    <row r="76" spans="1:8">
      <c r="A76" s="212" t="s">
        <v>1367</v>
      </c>
      <c r="B76" s="213" t="s">
        <v>357</v>
      </c>
      <c r="C76" s="212" t="s">
        <v>299</v>
      </c>
      <c r="D76" s="214">
        <v>50</v>
      </c>
      <c r="E76" s="194"/>
      <c r="F76" s="195"/>
      <c r="G76" s="195"/>
      <c r="H76" s="222"/>
    </row>
    <row r="77" spans="1:8">
      <c r="A77" s="212" t="s">
        <v>1368</v>
      </c>
      <c r="B77" s="213" t="s">
        <v>518</v>
      </c>
      <c r="C77" s="212" t="s">
        <v>299</v>
      </c>
      <c r="D77" s="214">
        <v>50</v>
      </c>
      <c r="E77" s="199"/>
      <c r="F77" s="200"/>
      <c r="G77" s="200"/>
      <c r="H77" s="200"/>
    </row>
    <row r="78" spans="1:8">
      <c r="A78" s="212" t="s">
        <v>1369</v>
      </c>
      <c r="B78" s="213" t="s">
        <v>285</v>
      </c>
      <c r="C78" s="212" t="s">
        <v>16</v>
      </c>
      <c r="D78" s="214">
        <v>20</v>
      </c>
      <c r="E78" s="199"/>
      <c r="F78" s="200"/>
      <c r="G78" s="200"/>
      <c r="H78" s="207"/>
    </row>
    <row r="79" spans="1:8">
      <c r="A79" s="212" t="s">
        <v>1370</v>
      </c>
      <c r="B79" s="213" t="s">
        <v>287</v>
      </c>
      <c r="C79" s="212" t="s">
        <v>16</v>
      </c>
      <c r="D79" s="214">
        <v>20</v>
      </c>
      <c r="E79" s="199"/>
      <c r="F79" s="200"/>
      <c r="G79" s="200"/>
      <c r="H79" s="200"/>
    </row>
    <row r="80" spans="1:8">
      <c r="A80" s="212" t="s">
        <v>1371</v>
      </c>
      <c r="B80" s="213" t="s">
        <v>289</v>
      </c>
      <c r="C80" s="212" t="s">
        <v>16</v>
      </c>
      <c r="D80" s="214">
        <v>30</v>
      </c>
      <c r="E80" s="199"/>
      <c r="F80" s="200"/>
      <c r="G80" s="200"/>
      <c r="H80" s="200"/>
    </row>
    <row r="81" spans="1:8">
      <c r="A81" s="212" t="s">
        <v>1372</v>
      </c>
      <c r="B81" s="213" t="s">
        <v>290</v>
      </c>
      <c r="C81" s="212" t="s">
        <v>16</v>
      </c>
      <c r="D81" s="214">
        <v>20</v>
      </c>
      <c r="E81" s="199"/>
      <c r="F81" s="200"/>
      <c r="G81" s="200"/>
      <c r="H81" s="200"/>
    </row>
    <row r="82" spans="1:8">
      <c r="A82" s="212" t="s">
        <v>1373</v>
      </c>
      <c r="B82" s="213" t="s">
        <v>301</v>
      </c>
      <c r="C82" s="212" t="s">
        <v>16</v>
      </c>
      <c r="D82" s="214">
        <v>4</v>
      </c>
      <c r="E82" s="199"/>
      <c r="F82" s="200"/>
      <c r="G82" s="200"/>
      <c r="H82" s="200"/>
    </row>
    <row r="83" spans="1:8">
      <c r="A83" s="212" t="s">
        <v>1374</v>
      </c>
      <c r="B83" s="213" t="s">
        <v>302</v>
      </c>
      <c r="C83" s="212" t="s">
        <v>278</v>
      </c>
      <c r="D83" s="214">
        <v>2</v>
      </c>
      <c r="E83" s="199"/>
      <c r="F83" s="200"/>
      <c r="G83" s="200"/>
      <c r="H83" s="200"/>
    </row>
    <row r="84" spans="1:8" ht="31.2">
      <c r="A84" s="196" t="s">
        <v>37</v>
      </c>
      <c r="B84" s="204" t="s">
        <v>537</v>
      </c>
      <c r="C84" s="196" t="s">
        <v>260</v>
      </c>
      <c r="D84" s="205">
        <v>2</v>
      </c>
      <c r="E84" s="199" t="s">
        <v>37</v>
      </c>
      <c r="F84" s="200">
        <v>2</v>
      </c>
      <c r="G84" s="200">
        <v>26</v>
      </c>
      <c r="H84" s="200"/>
    </row>
    <row r="85" spans="1:8">
      <c r="A85" s="189">
        <v>2</v>
      </c>
      <c r="B85" s="190" t="s">
        <v>519</v>
      </c>
      <c r="C85" s="211" t="s">
        <v>23</v>
      </c>
      <c r="D85" s="193">
        <v>2</v>
      </c>
      <c r="E85" s="194" t="s">
        <v>751</v>
      </c>
      <c r="F85" s="200"/>
      <c r="G85" s="200"/>
      <c r="H85" s="200"/>
    </row>
    <row r="86" spans="1:8" ht="62.4">
      <c r="A86" s="196" t="s">
        <v>61</v>
      </c>
      <c r="B86" s="204" t="s">
        <v>1297</v>
      </c>
      <c r="C86" s="282" t="s">
        <v>23</v>
      </c>
      <c r="D86" s="205">
        <v>2</v>
      </c>
      <c r="E86" s="199" t="s">
        <v>61</v>
      </c>
      <c r="F86" s="200">
        <v>2</v>
      </c>
      <c r="G86" s="200">
        <v>26</v>
      </c>
      <c r="H86" s="200"/>
    </row>
    <row r="87" spans="1:8">
      <c r="A87" s="212" t="s">
        <v>1220</v>
      </c>
      <c r="B87" s="213" t="s">
        <v>520</v>
      </c>
      <c r="C87" s="212" t="s">
        <v>16</v>
      </c>
      <c r="D87" s="214">
        <v>2</v>
      </c>
      <c r="E87" s="199"/>
      <c r="F87" s="200"/>
      <c r="G87" s="200"/>
      <c r="H87" s="200"/>
    </row>
    <row r="88" spans="1:8" ht="156">
      <c r="A88" s="284"/>
      <c r="B88" s="203" t="s">
        <v>521</v>
      </c>
      <c r="C88" s="284"/>
      <c r="D88" s="284"/>
      <c r="E88" s="199"/>
      <c r="F88" s="200"/>
      <c r="G88" s="200"/>
      <c r="H88" s="200"/>
    </row>
    <row r="89" spans="1:8">
      <c r="A89" s="212" t="s">
        <v>1221</v>
      </c>
      <c r="B89" s="203" t="s">
        <v>68</v>
      </c>
      <c r="C89" s="212" t="s">
        <v>16</v>
      </c>
      <c r="D89" s="214">
        <v>2</v>
      </c>
      <c r="E89" s="199"/>
      <c r="F89" s="200"/>
      <c r="G89" s="200"/>
      <c r="H89" s="200"/>
    </row>
    <row r="90" spans="1:8" ht="62.4">
      <c r="A90" s="212"/>
      <c r="B90" s="202" t="s">
        <v>2141</v>
      </c>
      <c r="C90" s="213"/>
      <c r="D90" s="213"/>
      <c r="E90" s="199"/>
      <c r="F90" s="200"/>
      <c r="G90" s="200"/>
      <c r="H90" s="200"/>
    </row>
    <row r="91" spans="1:8">
      <c r="A91" s="212" t="s">
        <v>1222</v>
      </c>
      <c r="B91" s="203" t="s">
        <v>522</v>
      </c>
      <c r="C91" s="212" t="s">
        <v>16</v>
      </c>
      <c r="D91" s="214">
        <v>2</v>
      </c>
      <c r="E91" s="199"/>
      <c r="F91" s="200"/>
      <c r="G91" s="200"/>
      <c r="H91" s="200"/>
    </row>
    <row r="92" spans="1:8" ht="46.8">
      <c r="A92" s="212"/>
      <c r="B92" s="203" t="s">
        <v>2056</v>
      </c>
      <c r="C92" s="213"/>
      <c r="D92" s="213"/>
      <c r="E92" s="199"/>
      <c r="F92" s="200"/>
      <c r="G92" s="200"/>
      <c r="H92" s="200"/>
    </row>
    <row r="93" spans="1:8">
      <c r="A93" s="212" t="s">
        <v>71</v>
      </c>
      <c r="B93" s="203" t="s">
        <v>524</v>
      </c>
      <c r="C93" s="212" t="s">
        <v>16</v>
      </c>
      <c r="D93" s="214">
        <v>2</v>
      </c>
      <c r="E93" s="199"/>
      <c r="F93" s="200"/>
      <c r="G93" s="200"/>
      <c r="H93" s="200"/>
    </row>
    <row r="94" spans="1:8" ht="124.8">
      <c r="A94" s="212"/>
      <c r="B94" s="213" t="s">
        <v>2375</v>
      </c>
      <c r="C94" s="213"/>
      <c r="D94" s="213"/>
      <c r="E94" s="199"/>
      <c r="F94" s="200"/>
      <c r="G94" s="200"/>
      <c r="H94" s="200"/>
    </row>
    <row r="95" spans="1:8">
      <c r="A95" s="212" t="s">
        <v>1223</v>
      </c>
      <c r="B95" s="203" t="s">
        <v>1271</v>
      </c>
      <c r="C95" s="212" t="s">
        <v>70</v>
      </c>
      <c r="D95" s="214">
        <v>2</v>
      </c>
      <c r="E95" s="199"/>
      <c r="F95" s="200"/>
      <c r="G95" s="200"/>
      <c r="H95" s="200"/>
    </row>
    <row r="96" spans="1:8" ht="46.8">
      <c r="A96" s="284"/>
      <c r="B96" s="203" t="s">
        <v>528</v>
      </c>
      <c r="C96" s="284"/>
      <c r="D96" s="284"/>
      <c r="E96" s="215"/>
      <c r="F96" s="216"/>
      <c r="G96" s="216"/>
      <c r="H96" s="216"/>
    </row>
    <row r="97" spans="1:8">
      <c r="A97" s="283" t="s">
        <v>1224</v>
      </c>
      <c r="B97" s="213" t="s">
        <v>1481</v>
      </c>
      <c r="C97" s="212" t="s">
        <v>1184</v>
      </c>
      <c r="D97" s="214">
        <v>2</v>
      </c>
      <c r="E97" s="215"/>
      <c r="F97" s="216"/>
      <c r="G97" s="216"/>
      <c r="H97" s="216"/>
    </row>
    <row r="98" spans="1:8">
      <c r="A98" s="212" t="s">
        <v>1225</v>
      </c>
      <c r="B98" s="213" t="s">
        <v>1999</v>
      </c>
      <c r="C98" s="212" t="s">
        <v>16</v>
      </c>
      <c r="D98" s="214">
        <v>2</v>
      </c>
      <c r="E98" s="215"/>
      <c r="F98" s="216"/>
      <c r="G98" s="216"/>
      <c r="H98" s="216"/>
    </row>
    <row r="99" spans="1:8" ht="46.8">
      <c r="A99" s="212"/>
      <c r="B99" s="233" t="s">
        <v>2000</v>
      </c>
      <c r="C99" s="212"/>
      <c r="D99" s="214"/>
      <c r="E99" s="215"/>
      <c r="F99" s="216"/>
      <c r="G99" s="216"/>
      <c r="H99" s="216"/>
    </row>
    <row r="100" spans="1:8">
      <c r="A100" s="212" t="s">
        <v>1296</v>
      </c>
      <c r="B100" s="213" t="s">
        <v>2001</v>
      </c>
      <c r="C100" s="212" t="s">
        <v>16</v>
      </c>
      <c r="D100" s="214">
        <v>2</v>
      </c>
      <c r="E100" s="199"/>
      <c r="F100" s="200"/>
      <c r="G100" s="200"/>
      <c r="H100" s="200"/>
    </row>
    <row r="101" spans="1:8" ht="62.4">
      <c r="A101" s="212"/>
      <c r="B101" s="233" t="s">
        <v>2002</v>
      </c>
      <c r="C101" s="212"/>
      <c r="D101" s="214"/>
      <c r="E101" s="215"/>
      <c r="F101" s="216"/>
      <c r="G101" s="216"/>
      <c r="H101" s="216"/>
    </row>
    <row r="102" spans="1:8">
      <c r="A102" s="212" t="s">
        <v>2024</v>
      </c>
      <c r="B102" s="213" t="s">
        <v>531</v>
      </c>
      <c r="C102" s="283" t="s">
        <v>48</v>
      </c>
      <c r="D102" s="214">
        <v>2</v>
      </c>
      <c r="E102" s="215"/>
      <c r="F102" s="216"/>
      <c r="G102" s="216"/>
      <c r="H102" s="216"/>
    </row>
    <row r="103" spans="1:8">
      <c r="A103" s="189" t="s">
        <v>320</v>
      </c>
      <c r="B103" s="190" t="s">
        <v>538</v>
      </c>
      <c r="C103" s="189"/>
      <c r="D103" s="220"/>
      <c r="E103" s="215"/>
      <c r="F103" s="216"/>
      <c r="G103" s="216"/>
      <c r="H103" s="216"/>
    </row>
    <row r="104" spans="1:8">
      <c r="A104" s="189">
        <v>1</v>
      </c>
      <c r="B104" s="190" t="s">
        <v>509</v>
      </c>
      <c r="C104" s="189" t="s">
        <v>13</v>
      </c>
      <c r="D104" s="220">
        <v>1</v>
      </c>
      <c r="E104" s="199" t="s">
        <v>2269</v>
      </c>
      <c r="F104" s="200"/>
      <c r="G104" s="200"/>
      <c r="H104" s="216"/>
    </row>
    <row r="105" spans="1:8">
      <c r="A105" s="196" t="s">
        <v>14</v>
      </c>
      <c r="B105" s="204" t="s">
        <v>2374</v>
      </c>
      <c r="C105" s="196" t="s">
        <v>23</v>
      </c>
      <c r="D105" s="205">
        <v>2</v>
      </c>
      <c r="E105" s="199" t="s">
        <v>14</v>
      </c>
      <c r="F105" s="200">
        <v>2</v>
      </c>
      <c r="G105" s="200">
        <v>27</v>
      </c>
      <c r="H105" s="200"/>
    </row>
    <row r="106" spans="1:8" ht="124.8">
      <c r="A106" s="204"/>
      <c r="B106" s="202" t="s">
        <v>539</v>
      </c>
      <c r="C106" s="204"/>
      <c r="D106" s="204"/>
      <c r="E106" s="199"/>
      <c r="F106" s="200"/>
      <c r="G106" s="200"/>
      <c r="H106" s="200"/>
    </row>
    <row r="107" spans="1:8">
      <c r="A107" s="196" t="s">
        <v>18</v>
      </c>
      <c r="B107" s="224" t="s">
        <v>2373</v>
      </c>
      <c r="C107" s="196" t="s">
        <v>23</v>
      </c>
      <c r="D107" s="205">
        <v>4</v>
      </c>
      <c r="E107" s="199" t="s">
        <v>18</v>
      </c>
      <c r="F107" s="200">
        <v>4</v>
      </c>
      <c r="G107" s="200">
        <v>27</v>
      </c>
      <c r="H107" s="200"/>
    </row>
    <row r="108" spans="1:8" ht="109.2">
      <c r="A108" s="204"/>
      <c r="B108" s="203" t="s">
        <v>534</v>
      </c>
      <c r="C108" s="204"/>
      <c r="D108" s="204"/>
      <c r="E108" s="199"/>
      <c r="F108" s="200"/>
      <c r="G108" s="200"/>
      <c r="H108" s="216"/>
    </row>
    <row r="109" spans="1:8">
      <c r="A109" s="196" t="s">
        <v>21</v>
      </c>
      <c r="B109" s="204" t="s">
        <v>2372</v>
      </c>
      <c r="C109" s="196" t="s">
        <v>23</v>
      </c>
      <c r="D109" s="205">
        <v>4</v>
      </c>
      <c r="E109" s="199" t="s">
        <v>21</v>
      </c>
      <c r="F109" s="200">
        <v>4</v>
      </c>
      <c r="G109" s="200">
        <v>27</v>
      </c>
      <c r="H109" s="216"/>
    </row>
    <row r="110" spans="1:8" ht="156">
      <c r="A110" s="204"/>
      <c r="B110" s="203" t="s">
        <v>540</v>
      </c>
      <c r="C110" s="204"/>
      <c r="D110" s="204"/>
      <c r="E110" s="199"/>
      <c r="F110" s="200"/>
      <c r="G110" s="200"/>
      <c r="H110" s="216"/>
    </row>
    <row r="111" spans="1:8">
      <c r="A111" s="196" t="s">
        <v>25</v>
      </c>
      <c r="B111" s="224" t="s">
        <v>541</v>
      </c>
      <c r="C111" s="196" t="s">
        <v>23</v>
      </c>
      <c r="D111" s="205">
        <v>4</v>
      </c>
      <c r="E111" s="199" t="s">
        <v>25</v>
      </c>
      <c r="F111" s="200">
        <v>4</v>
      </c>
      <c r="G111" s="200">
        <v>27</v>
      </c>
      <c r="H111" s="216"/>
    </row>
    <row r="112" spans="1:8" ht="109.2">
      <c r="A112" s="204"/>
      <c r="B112" s="203" t="s">
        <v>542</v>
      </c>
      <c r="C112" s="204"/>
      <c r="D112" s="204"/>
      <c r="E112" s="194"/>
      <c r="F112" s="195"/>
      <c r="G112" s="195"/>
      <c r="H112" s="195"/>
    </row>
    <row r="113" spans="1:8">
      <c r="A113" s="196" t="s">
        <v>27</v>
      </c>
      <c r="B113" s="204" t="s">
        <v>543</v>
      </c>
      <c r="C113" s="196" t="s">
        <v>23</v>
      </c>
      <c r="D113" s="205">
        <v>4</v>
      </c>
      <c r="E113" s="199" t="s">
        <v>27</v>
      </c>
      <c r="F113" s="200">
        <v>4</v>
      </c>
      <c r="G113" s="200">
        <v>27</v>
      </c>
      <c r="H113" s="200"/>
    </row>
    <row r="114" spans="1:8" ht="62.4">
      <c r="A114" s="196"/>
      <c r="B114" s="202" t="s">
        <v>2143</v>
      </c>
      <c r="C114" s="204"/>
      <c r="D114" s="204"/>
      <c r="E114" s="199"/>
      <c r="F114" s="200"/>
      <c r="G114" s="200"/>
      <c r="H114" s="200"/>
    </row>
    <row r="115" spans="1:8">
      <c r="A115" s="196" t="s">
        <v>29</v>
      </c>
      <c r="B115" s="204" t="s">
        <v>2339</v>
      </c>
      <c r="C115" s="196" t="s">
        <v>23</v>
      </c>
      <c r="D115" s="205">
        <v>16</v>
      </c>
      <c r="E115" s="199" t="s">
        <v>29</v>
      </c>
      <c r="F115" s="200">
        <v>16</v>
      </c>
      <c r="G115" s="200">
        <v>27</v>
      </c>
      <c r="H115" s="200"/>
    </row>
    <row r="116" spans="1:8">
      <c r="A116" s="204"/>
      <c r="B116" s="203" t="s">
        <v>544</v>
      </c>
      <c r="C116" s="204"/>
      <c r="D116" s="204"/>
      <c r="E116" s="199"/>
      <c r="F116" s="200"/>
      <c r="G116" s="200"/>
      <c r="H116" s="200"/>
    </row>
    <row r="117" spans="1:8">
      <c r="A117" s="196" t="s">
        <v>32</v>
      </c>
      <c r="B117" s="224" t="s">
        <v>535</v>
      </c>
      <c r="C117" s="196" t="s">
        <v>16</v>
      </c>
      <c r="D117" s="205">
        <v>6</v>
      </c>
      <c r="E117" s="199" t="s">
        <v>32</v>
      </c>
      <c r="F117" s="200">
        <v>6</v>
      </c>
      <c r="G117" s="200">
        <v>27</v>
      </c>
      <c r="H117" s="200"/>
    </row>
    <row r="118" spans="1:8" ht="78">
      <c r="A118" s="204"/>
      <c r="B118" s="202" t="s">
        <v>536</v>
      </c>
      <c r="C118" s="204"/>
      <c r="D118" s="204"/>
      <c r="E118" s="199"/>
      <c r="F118" s="200"/>
      <c r="G118" s="200"/>
      <c r="H118" s="200"/>
    </row>
    <row r="119" spans="1:8">
      <c r="A119" s="196" t="s">
        <v>35</v>
      </c>
      <c r="B119" s="224" t="s">
        <v>545</v>
      </c>
      <c r="C119" s="282" t="s">
        <v>16</v>
      </c>
      <c r="D119" s="205">
        <v>4</v>
      </c>
      <c r="E119" s="199" t="s">
        <v>35</v>
      </c>
      <c r="F119" s="200">
        <v>4</v>
      </c>
      <c r="G119" s="200">
        <v>27</v>
      </c>
      <c r="H119" s="200"/>
    </row>
    <row r="120" spans="1:8" ht="156">
      <c r="A120" s="204"/>
      <c r="B120" s="203" t="s">
        <v>2100</v>
      </c>
      <c r="C120" s="281"/>
      <c r="D120" s="205"/>
      <c r="E120" s="199"/>
      <c r="F120" s="200"/>
      <c r="G120" s="200"/>
      <c r="H120" s="200"/>
    </row>
    <row r="121" spans="1:8">
      <c r="A121" s="196" t="s">
        <v>37</v>
      </c>
      <c r="B121" s="204" t="s">
        <v>546</v>
      </c>
      <c r="C121" s="282" t="s">
        <v>16</v>
      </c>
      <c r="D121" s="205">
        <v>2</v>
      </c>
      <c r="E121" s="199" t="s">
        <v>37</v>
      </c>
      <c r="F121" s="200">
        <v>2</v>
      </c>
      <c r="G121" s="200">
        <v>27</v>
      </c>
      <c r="H121" s="200"/>
    </row>
    <row r="122" spans="1:8" ht="62.4">
      <c r="A122" s="204"/>
      <c r="B122" s="203" t="s">
        <v>2144</v>
      </c>
      <c r="C122" s="281"/>
      <c r="D122" s="205"/>
      <c r="E122" s="199"/>
      <c r="F122" s="200"/>
      <c r="G122" s="200"/>
      <c r="H122" s="200"/>
    </row>
    <row r="123" spans="1:8">
      <c r="A123" s="285" t="s">
        <v>44</v>
      </c>
      <c r="B123" s="224" t="s">
        <v>2371</v>
      </c>
      <c r="C123" s="196" t="s">
        <v>16</v>
      </c>
      <c r="D123" s="205">
        <v>2</v>
      </c>
      <c r="E123" s="199" t="s">
        <v>44</v>
      </c>
      <c r="F123" s="200">
        <v>2</v>
      </c>
      <c r="G123" s="200">
        <v>27</v>
      </c>
      <c r="H123" s="195"/>
    </row>
    <row r="124" spans="1:8" ht="46.8">
      <c r="A124" s="204"/>
      <c r="B124" s="202" t="s">
        <v>2140</v>
      </c>
      <c r="C124" s="204"/>
      <c r="D124" s="204"/>
      <c r="E124" s="199"/>
      <c r="F124" s="200"/>
      <c r="G124" s="200"/>
      <c r="H124" s="200"/>
    </row>
    <row r="125" spans="1:8" ht="38.25" customHeight="1">
      <c r="A125" s="285" t="s">
        <v>46</v>
      </c>
      <c r="B125" s="204" t="s">
        <v>1288</v>
      </c>
      <c r="C125" s="196" t="s">
        <v>23</v>
      </c>
      <c r="D125" s="205">
        <v>2</v>
      </c>
      <c r="E125" s="199" t="s">
        <v>46</v>
      </c>
      <c r="F125" s="200">
        <v>2</v>
      </c>
      <c r="G125" s="200">
        <v>27</v>
      </c>
      <c r="H125" s="216"/>
    </row>
    <row r="126" spans="1:8">
      <c r="A126" s="212" t="s">
        <v>1537</v>
      </c>
      <c r="B126" s="213" t="s">
        <v>1457</v>
      </c>
      <c r="C126" s="212" t="s">
        <v>16</v>
      </c>
      <c r="D126" s="214">
        <v>2</v>
      </c>
      <c r="E126" s="199"/>
      <c r="F126" s="241"/>
      <c r="G126" s="241"/>
      <c r="H126" s="230"/>
    </row>
    <row r="127" spans="1:8">
      <c r="A127" s="212" t="s">
        <v>1538</v>
      </c>
      <c r="B127" s="213" t="s">
        <v>357</v>
      </c>
      <c r="C127" s="212" t="s">
        <v>299</v>
      </c>
      <c r="D127" s="214">
        <v>50</v>
      </c>
      <c r="E127" s="199"/>
      <c r="F127" s="200"/>
      <c r="G127" s="200"/>
      <c r="H127" s="216"/>
    </row>
    <row r="128" spans="1:8">
      <c r="A128" s="212" t="s">
        <v>1539</v>
      </c>
      <c r="B128" s="213" t="s">
        <v>518</v>
      </c>
      <c r="C128" s="212" t="s">
        <v>299</v>
      </c>
      <c r="D128" s="214">
        <v>50</v>
      </c>
      <c r="E128" s="199"/>
      <c r="F128" s="200"/>
      <c r="G128" s="200"/>
      <c r="H128" s="216"/>
    </row>
    <row r="129" spans="1:8">
      <c r="A129" s="212" t="s">
        <v>1540</v>
      </c>
      <c r="B129" s="213" t="s">
        <v>285</v>
      </c>
      <c r="C129" s="212" t="s">
        <v>16</v>
      </c>
      <c r="D129" s="214">
        <v>20</v>
      </c>
      <c r="E129" s="199"/>
      <c r="F129" s="200"/>
      <c r="G129" s="200"/>
      <c r="H129" s="216"/>
    </row>
    <row r="130" spans="1:8">
      <c r="A130" s="212" t="s">
        <v>1541</v>
      </c>
      <c r="B130" s="213" t="s">
        <v>287</v>
      </c>
      <c r="C130" s="212" t="s">
        <v>16</v>
      </c>
      <c r="D130" s="214">
        <v>20</v>
      </c>
      <c r="E130" s="199"/>
      <c r="F130" s="200"/>
      <c r="G130" s="200"/>
      <c r="H130" s="216"/>
    </row>
    <row r="131" spans="1:8">
      <c r="A131" s="212" t="s">
        <v>1542</v>
      </c>
      <c r="B131" s="213" t="s">
        <v>289</v>
      </c>
      <c r="C131" s="212" t="s">
        <v>16</v>
      </c>
      <c r="D131" s="214">
        <v>30</v>
      </c>
      <c r="E131" s="199"/>
      <c r="F131" s="200"/>
      <c r="G131" s="200"/>
      <c r="H131" s="216"/>
    </row>
    <row r="132" spans="1:8">
      <c r="A132" s="212" t="s">
        <v>1543</v>
      </c>
      <c r="B132" s="213" t="s">
        <v>290</v>
      </c>
      <c r="C132" s="212" t="s">
        <v>16</v>
      </c>
      <c r="D132" s="214">
        <v>20</v>
      </c>
      <c r="E132" s="199"/>
      <c r="F132" s="200"/>
      <c r="G132" s="200"/>
      <c r="H132" s="216"/>
    </row>
    <row r="133" spans="1:8">
      <c r="A133" s="212" t="s">
        <v>1544</v>
      </c>
      <c r="B133" s="213" t="s">
        <v>301</v>
      </c>
      <c r="C133" s="212" t="s">
        <v>16</v>
      </c>
      <c r="D133" s="214">
        <v>4</v>
      </c>
      <c r="E133" s="199"/>
      <c r="F133" s="200"/>
      <c r="G133" s="200"/>
      <c r="H133" s="216"/>
    </row>
    <row r="134" spans="1:8">
      <c r="A134" s="212" t="s">
        <v>1545</v>
      </c>
      <c r="B134" s="213" t="s">
        <v>302</v>
      </c>
      <c r="C134" s="212" t="s">
        <v>278</v>
      </c>
      <c r="D134" s="214">
        <v>2</v>
      </c>
      <c r="E134" s="199"/>
      <c r="F134" s="200"/>
      <c r="G134" s="200"/>
      <c r="H134" s="216"/>
    </row>
    <row r="135" spans="1:8" ht="31.2">
      <c r="A135" s="196" t="s">
        <v>50</v>
      </c>
      <c r="B135" s="204" t="s">
        <v>303</v>
      </c>
      <c r="C135" s="196" t="s">
        <v>260</v>
      </c>
      <c r="D135" s="205">
        <v>2</v>
      </c>
      <c r="E135" s="199" t="s">
        <v>50</v>
      </c>
      <c r="F135" s="200">
        <v>2</v>
      </c>
      <c r="G135" s="200">
        <v>27</v>
      </c>
      <c r="H135" s="216"/>
    </row>
    <row r="136" spans="1:8" ht="31.2">
      <c r="A136" s="189">
        <v>2</v>
      </c>
      <c r="B136" s="190" t="s">
        <v>547</v>
      </c>
      <c r="C136" s="211" t="s">
        <v>23</v>
      </c>
      <c r="D136" s="193">
        <v>2</v>
      </c>
      <c r="E136" s="199" t="s">
        <v>751</v>
      </c>
      <c r="F136" s="200"/>
      <c r="G136" s="200"/>
      <c r="H136" s="216"/>
    </row>
    <row r="137" spans="1:8" ht="62.4">
      <c r="A137" s="196" t="s">
        <v>61</v>
      </c>
      <c r="B137" s="204" t="s">
        <v>1298</v>
      </c>
      <c r="C137" s="282" t="s">
        <v>23</v>
      </c>
      <c r="D137" s="205">
        <v>2</v>
      </c>
      <c r="E137" s="199" t="s">
        <v>61</v>
      </c>
      <c r="F137" s="200">
        <v>2</v>
      </c>
      <c r="G137" s="200">
        <v>27</v>
      </c>
      <c r="H137" s="216"/>
    </row>
    <row r="138" spans="1:8">
      <c r="A138" s="212" t="s">
        <v>1220</v>
      </c>
      <c r="B138" s="213" t="s">
        <v>548</v>
      </c>
      <c r="C138" s="283" t="s">
        <v>16</v>
      </c>
      <c r="D138" s="214">
        <v>2</v>
      </c>
      <c r="E138" s="199"/>
      <c r="F138" s="200"/>
      <c r="G138" s="200"/>
      <c r="H138" s="216"/>
    </row>
    <row r="139" spans="1:8" ht="156">
      <c r="A139" s="284"/>
      <c r="B139" s="203" t="s">
        <v>521</v>
      </c>
      <c r="C139" s="284"/>
      <c r="D139" s="284"/>
      <c r="E139" s="199"/>
      <c r="F139" s="200"/>
      <c r="G139" s="200"/>
      <c r="H139" s="216"/>
    </row>
    <row r="140" spans="1:8">
      <c r="A140" s="212" t="s">
        <v>1221</v>
      </c>
      <c r="B140" s="213" t="s">
        <v>549</v>
      </c>
      <c r="C140" s="212" t="s">
        <v>16</v>
      </c>
      <c r="D140" s="214">
        <v>2</v>
      </c>
      <c r="E140" s="199"/>
      <c r="F140" s="200"/>
      <c r="G140" s="200"/>
      <c r="H140" s="200"/>
    </row>
    <row r="141" spans="1:8" ht="109.2">
      <c r="A141" s="213"/>
      <c r="B141" s="202" t="s">
        <v>2145</v>
      </c>
      <c r="C141" s="213"/>
      <c r="D141" s="213"/>
      <c r="E141" s="199"/>
      <c r="F141" s="200"/>
      <c r="G141" s="200"/>
      <c r="H141" s="216"/>
    </row>
    <row r="142" spans="1:8">
      <c r="A142" s="212" t="s">
        <v>1222</v>
      </c>
      <c r="B142" s="213" t="s">
        <v>522</v>
      </c>
      <c r="C142" s="212" t="s">
        <v>16</v>
      </c>
      <c r="D142" s="214">
        <v>2</v>
      </c>
      <c r="E142" s="215"/>
      <c r="F142" s="216"/>
      <c r="G142" s="216"/>
      <c r="H142" s="216"/>
    </row>
    <row r="143" spans="1:8" ht="46.8">
      <c r="A143" s="213"/>
      <c r="B143" s="203" t="s">
        <v>2056</v>
      </c>
      <c r="C143" s="213"/>
      <c r="D143" s="213"/>
      <c r="E143" s="215"/>
      <c r="F143" s="216"/>
      <c r="G143" s="216"/>
      <c r="H143" s="216"/>
    </row>
    <row r="144" spans="1:8">
      <c r="A144" s="212" t="s">
        <v>71</v>
      </c>
      <c r="B144" s="203" t="s">
        <v>551</v>
      </c>
      <c r="C144" s="212" t="s">
        <v>16</v>
      </c>
      <c r="D144" s="214">
        <v>2</v>
      </c>
      <c r="E144" s="215"/>
      <c r="F144" s="216"/>
      <c r="G144" s="216"/>
      <c r="H144" s="216"/>
    </row>
    <row r="145" spans="1:8" ht="171.6">
      <c r="A145" s="213"/>
      <c r="B145" s="203" t="s">
        <v>552</v>
      </c>
      <c r="C145" s="213"/>
      <c r="D145" s="213"/>
      <c r="E145" s="215"/>
      <c r="F145" s="216"/>
      <c r="G145" s="216"/>
      <c r="H145" s="216"/>
    </row>
    <row r="146" spans="1:8">
      <c r="A146" s="212" t="s">
        <v>1223</v>
      </c>
      <c r="B146" s="203" t="s">
        <v>1271</v>
      </c>
      <c r="C146" s="212" t="s">
        <v>23</v>
      </c>
      <c r="D146" s="214">
        <v>2</v>
      </c>
      <c r="E146" s="215"/>
      <c r="F146" s="216"/>
      <c r="G146" s="216"/>
      <c r="H146" s="216"/>
    </row>
    <row r="147" spans="1:8" ht="46.8">
      <c r="A147" s="284"/>
      <c r="B147" s="203" t="s">
        <v>528</v>
      </c>
      <c r="C147" s="284"/>
      <c r="D147" s="284"/>
      <c r="E147" s="215"/>
      <c r="F147" s="216"/>
      <c r="G147" s="216"/>
      <c r="H147" s="216"/>
    </row>
    <row r="148" spans="1:8">
      <c r="A148" s="283" t="s">
        <v>1224</v>
      </c>
      <c r="B148" s="213" t="s">
        <v>1481</v>
      </c>
      <c r="C148" s="212" t="s">
        <v>1184</v>
      </c>
      <c r="D148" s="214">
        <v>2</v>
      </c>
      <c r="E148" s="215"/>
      <c r="F148" s="216"/>
      <c r="G148" s="216"/>
      <c r="H148" s="216"/>
    </row>
    <row r="149" spans="1:8">
      <c r="A149" s="212" t="s">
        <v>1225</v>
      </c>
      <c r="B149" s="213" t="s">
        <v>1999</v>
      </c>
      <c r="C149" s="212" t="s">
        <v>16</v>
      </c>
      <c r="D149" s="214">
        <v>2</v>
      </c>
      <c r="E149" s="215"/>
      <c r="F149" s="216"/>
      <c r="G149" s="216"/>
      <c r="H149" s="216"/>
    </row>
    <row r="150" spans="1:8" ht="46.8">
      <c r="A150" s="212"/>
      <c r="B150" s="233" t="s">
        <v>2000</v>
      </c>
      <c r="C150" s="212"/>
      <c r="D150" s="214"/>
      <c r="E150" s="215"/>
      <c r="F150" s="216"/>
      <c r="G150" s="216"/>
      <c r="H150" s="216"/>
    </row>
    <row r="151" spans="1:8">
      <c r="A151" s="212" t="s">
        <v>1296</v>
      </c>
      <c r="B151" s="213" t="s">
        <v>2001</v>
      </c>
      <c r="C151" s="212" t="s">
        <v>16</v>
      </c>
      <c r="D151" s="214">
        <v>2</v>
      </c>
      <c r="E151" s="215"/>
      <c r="F151" s="216"/>
      <c r="G151" s="216"/>
      <c r="H151" s="216"/>
    </row>
    <row r="152" spans="1:8" ht="62.4">
      <c r="A152" s="212"/>
      <c r="B152" s="233" t="s">
        <v>2002</v>
      </c>
      <c r="C152" s="212"/>
      <c r="D152" s="214"/>
      <c r="E152" s="215"/>
      <c r="F152" s="216"/>
      <c r="G152" s="216"/>
      <c r="H152" s="216"/>
    </row>
    <row r="153" spans="1:8">
      <c r="A153" s="212" t="s">
        <v>2024</v>
      </c>
      <c r="B153" s="213" t="s">
        <v>531</v>
      </c>
      <c r="C153" s="283" t="s">
        <v>48</v>
      </c>
      <c r="D153" s="214">
        <v>2</v>
      </c>
      <c r="E153" s="215"/>
      <c r="F153" s="216"/>
      <c r="G153" s="216"/>
      <c r="H153" s="216"/>
    </row>
    <row r="154" spans="1:8" ht="31.2">
      <c r="A154" s="189" t="s">
        <v>553</v>
      </c>
      <c r="B154" s="190" t="s">
        <v>554</v>
      </c>
      <c r="C154" s="189"/>
      <c r="D154" s="220"/>
      <c r="E154" s="199"/>
      <c r="F154" s="200"/>
      <c r="G154" s="200"/>
      <c r="H154" s="200"/>
    </row>
    <row r="155" spans="1:8">
      <c r="A155" s="189" t="s">
        <v>8</v>
      </c>
      <c r="B155" s="286" t="s">
        <v>2147</v>
      </c>
      <c r="C155" s="189" t="s">
        <v>13</v>
      </c>
      <c r="D155" s="220">
        <v>1</v>
      </c>
      <c r="E155" s="215"/>
      <c r="F155" s="216"/>
      <c r="G155" s="216"/>
      <c r="H155" s="216"/>
    </row>
    <row r="156" spans="1:8">
      <c r="A156" s="287">
        <v>1</v>
      </c>
      <c r="B156" s="286" t="s">
        <v>2148</v>
      </c>
      <c r="C156" s="159" t="s">
        <v>16</v>
      </c>
      <c r="D156" s="220">
        <v>5</v>
      </c>
      <c r="E156" s="199" t="s">
        <v>2269</v>
      </c>
      <c r="F156" s="200">
        <v>20</v>
      </c>
      <c r="G156" s="200">
        <v>27</v>
      </c>
      <c r="H156" s="216"/>
    </row>
    <row r="157" spans="1:8" ht="218.4">
      <c r="A157" s="288"/>
      <c r="B157" s="202" t="s">
        <v>2146</v>
      </c>
      <c r="C157" s="160"/>
      <c r="D157" s="205"/>
      <c r="E157" s="199"/>
      <c r="F157" s="200"/>
      <c r="G157" s="200"/>
      <c r="H157" s="216"/>
    </row>
    <row r="158" spans="1:8">
      <c r="A158" s="287">
        <v>2</v>
      </c>
      <c r="B158" s="286" t="s">
        <v>555</v>
      </c>
      <c r="C158" s="159" t="s">
        <v>16</v>
      </c>
      <c r="D158" s="220">
        <v>5</v>
      </c>
      <c r="E158" s="199" t="s">
        <v>751</v>
      </c>
      <c r="F158" s="241">
        <v>20</v>
      </c>
      <c r="G158" s="241">
        <v>28</v>
      </c>
      <c r="H158" s="230"/>
    </row>
    <row r="159" spans="1:8" ht="78">
      <c r="A159" s="288"/>
      <c r="B159" s="203" t="s">
        <v>2149</v>
      </c>
      <c r="C159" s="160"/>
      <c r="D159" s="205"/>
      <c r="E159" s="199"/>
      <c r="F159" s="200"/>
      <c r="G159" s="200"/>
      <c r="H159" s="216"/>
    </row>
    <row r="160" spans="1:8">
      <c r="A160" s="287">
        <v>3</v>
      </c>
      <c r="B160" s="286" t="s">
        <v>556</v>
      </c>
      <c r="C160" s="159" t="s">
        <v>16</v>
      </c>
      <c r="D160" s="220">
        <v>5</v>
      </c>
      <c r="E160" s="199" t="s">
        <v>753</v>
      </c>
      <c r="F160" s="200">
        <v>20</v>
      </c>
      <c r="G160" s="200">
        <v>28</v>
      </c>
      <c r="H160" s="216"/>
    </row>
    <row r="161" spans="1:8">
      <c r="A161" s="288"/>
      <c r="B161" s="203" t="s">
        <v>557</v>
      </c>
      <c r="C161" s="160"/>
      <c r="D161" s="205"/>
      <c r="E161" s="199"/>
      <c r="F161" s="200"/>
      <c r="G161" s="200"/>
      <c r="H161" s="216"/>
    </row>
    <row r="162" spans="1:8">
      <c r="A162" s="287">
        <v>4</v>
      </c>
      <c r="B162" s="286" t="s">
        <v>558</v>
      </c>
      <c r="C162" s="159" t="s">
        <v>16</v>
      </c>
      <c r="D162" s="220">
        <v>5</v>
      </c>
      <c r="E162" s="199" t="s">
        <v>360</v>
      </c>
      <c r="F162" s="200">
        <v>20</v>
      </c>
      <c r="G162" s="200">
        <v>28</v>
      </c>
      <c r="H162" s="216"/>
    </row>
    <row r="163" spans="1:8" ht="46.8">
      <c r="A163" s="288"/>
      <c r="B163" s="203" t="s">
        <v>2150</v>
      </c>
      <c r="C163" s="160"/>
      <c r="D163" s="205"/>
      <c r="E163" s="199"/>
      <c r="F163" s="200"/>
      <c r="G163" s="200"/>
      <c r="H163" s="216"/>
    </row>
    <row r="164" spans="1:8">
      <c r="A164" s="287">
        <v>5</v>
      </c>
      <c r="B164" s="286" t="s">
        <v>559</v>
      </c>
      <c r="C164" s="159" t="s">
        <v>16</v>
      </c>
      <c r="D164" s="289">
        <v>5</v>
      </c>
      <c r="E164" s="199" t="s">
        <v>319</v>
      </c>
      <c r="F164" s="200">
        <v>20</v>
      </c>
      <c r="G164" s="200">
        <v>28</v>
      </c>
      <c r="H164" s="216"/>
    </row>
    <row r="165" spans="1:8" ht="109.2">
      <c r="A165" s="288"/>
      <c r="B165" s="203" t="s">
        <v>1089</v>
      </c>
      <c r="C165" s="160"/>
      <c r="D165" s="290"/>
      <c r="E165" s="199"/>
      <c r="F165" s="200"/>
      <c r="G165" s="200"/>
      <c r="H165" s="216"/>
    </row>
    <row r="166" spans="1:8">
      <c r="A166" s="287">
        <v>6</v>
      </c>
      <c r="B166" s="286" t="s">
        <v>560</v>
      </c>
      <c r="C166" s="159" t="s">
        <v>16</v>
      </c>
      <c r="D166" s="289">
        <v>5</v>
      </c>
      <c r="E166" s="199" t="s">
        <v>757</v>
      </c>
      <c r="F166" s="200">
        <v>20</v>
      </c>
      <c r="G166" s="200">
        <v>28</v>
      </c>
      <c r="H166" s="216"/>
    </row>
    <row r="167" spans="1:8" ht="109.2">
      <c r="A167" s="288"/>
      <c r="B167" s="203" t="s">
        <v>561</v>
      </c>
      <c r="C167" s="160"/>
      <c r="D167" s="290"/>
      <c r="E167" s="199"/>
      <c r="F167" s="200"/>
      <c r="G167" s="200"/>
      <c r="H167" s="200"/>
    </row>
    <row r="168" spans="1:8">
      <c r="A168" s="287">
        <v>7</v>
      </c>
      <c r="B168" s="286" t="s">
        <v>562</v>
      </c>
      <c r="C168" s="159" t="s">
        <v>16</v>
      </c>
      <c r="D168" s="220">
        <v>5</v>
      </c>
      <c r="E168" s="199" t="s">
        <v>759</v>
      </c>
      <c r="F168" s="200">
        <v>20</v>
      </c>
      <c r="G168" s="200">
        <v>28</v>
      </c>
      <c r="H168" s="200"/>
    </row>
    <row r="169" spans="1:8" ht="109.2">
      <c r="A169" s="288"/>
      <c r="B169" s="203" t="s">
        <v>563</v>
      </c>
      <c r="C169" s="160"/>
      <c r="D169" s="205"/>
      <c r="E169" s="194"/>
      <c r="F169" s="195"/>
      <c r="G169" s="195"/>
      <c r="H169" s="195"/>
    </row>
    <row r="170" spans="1:8" s="161" customFormat="1">
      <c r="A170" s="287">
        <v>8</v>
      </c>
      <c r="B170" s="286" t="s">
        <v>564</v>
      </c>
      <c r="C170" s="159" t="s">
        <v>16</v>
      </c>
      <c r="D170" s="289">
        <v>10</v>
      </c>
      <c r="E170" s="199" t="s">
        <v>761</v>
      </c>
      <c r="F170" s="200">
        <v>40</v>
      </c>
      <c r="G170" s="200">
        <v>28</v>
      </c>
      <c r="H170" s="207"/>
    </row>
    <row r="171" spans="1:8" ht="62.4">
      <c r="A171" s="288"/>
      <c r="B171" s="203" t="s">
        <v>2151</v>
      </c>
      <c r="C171" s="160"/>
      <c r="D171" s="290"/>
      <c r="E171" s="199"/>
      <c r="F171" s="200"/>
      <c r="G171" s="200"/>
      <c r="H171" s="207"/>
    </row>
    <row r="172" spans="1:8" s="161" customFormat="1">
      <c r="A172" s="287">
        <v>9</v>
      </c>
      <c r="B172" s="286" t="s">
        <v>565</v>
      </c>
      <c r="C172" s="159" t="s">
        <v>16</v>
      </c>
      <c r="D172" s="220">
        <v>5</v>
      </c>
      <c r="E172" s="199" t="s">
        <v>763</v>
      </c>
      <c r="F172" s="200">
        <v>20</v>
      </c>
      <c r="G172" s="200">
        <v>28</v>
      </c>
      <c r="H172" s="207"/>
    </row>
    <row r="173" spans="1:8" ht="78">
      <c r="A173" s="288"/>
      <c r="B173" s="203" t="s">
        <v>2152</v>
      </c>
      <c r="C173" s="160"/>
      <c r="D173" s="205"/>
      <c r="E173" s="199"/>
      <c r="F173" s="200"/>
      <c r="G173" s="200"/>
      <c r="H173" s="207"/>
    </row>
    <row r="174" spans="1:8" s="161" customFormat="1">
      <c r="A174" s="287">
        <v>10</v>
      </c>
      <c r="B174" s="190" t="s">
        <v>566</v>
      </c>
      <c r="C174" s="276" t="s">
        <v>16</v>
      </c>
      <c r="D174" s="220">
        <v>5</v>
      </c>
      <c r="E174" s="199" t="s">
        <v>765</v>
      </c>
      <c r="F174" s="200">
        <v>20</v>
      </c>
      <c r="G174" s="200">
        <v>28</v>
      </c>
      <c r="H174" s="200"/>
    </row>
    <row r="175" spans="1:8" ht="62.4">
      <c r="A175" s="288"/>
      <c r="B175" s="203" t="s">
        <v>2153</v>
      </c>
      <c r="C175" s="291"/>
      <c r="D175" s="205"/>
      <c r="E175" s="199"/>
      <c r="F175" s="200"/>
      <c r="G175" s="200"/>
      <c r="H175" s="200"/>
    </row>
    <row r="176" spans="1:8" s="161" customFormat="1">
      <c r="A176" s="287">
        <v>11</v>
      </c>
      <c r="B176" s="278" t="s">
        <v>567</v>
      </c>
      <c r="C176" s="189" t="s">
        <v>23</v>
      </c>
      <c r="D176" s="220">
        <v>5</v>
      </c>
      <c r="E176" s="199" t="s">
        <v>767</v>
      </c>
      <c r="F176" s="200">
        <v>20</v>
      </c>
      <c r="G176" s="200">
        <v>28</v>
      </c>
      <c r="H176" s="200"/>
    </row>
    <row r="177" spans="1:9" ht="124.8">
      <c r="A177" s="292" t="s">
        <v>229</v>
      </c>
      <c r="B177" s="202" t="s">
        <v>1555</v>
      </c>
      <c r="C177" s="212"/>
      <c r="D177" s="214"/>
      <c r="E177" s="199"/>
      <c r="F177" s="200"/>
      <c r="G177" s="200"/>
      <c r="H177" s="200"/>
    </row>
    <row r="178" spans="1:9" ht="109.2">
      <c r="A178" s="292" t="s">
        <v>353</v>
      </c>
      <c r="B178" s="202" t="s">
        <v>972</v>
      </c>
      <c r="C178" s="212"/>
      <c r="D178" s="214"/>
      <c r="E178" s="199"/>
      <c r="F178" s="200"/>
      <c r="G178" s="200"/>
      <c r="H178" s="200"/>
    </row>
    <row r="179" spans="1:9" ht="280.8">
      <c r="A179" s="292" t="s">
        <v>354</v>
      </c>
      <c r="B179" s="202" t="s">
        <v>2154</v>
      </c>
      <c r="C179" s="212"/>
      <c r="D179" s="214"/>
      <c r="E179" s="199"/>
      <c r="F179" s="200"/>
      <c r="G179" s="200"/>
      <c r="H179" s="200"/>
    </row>
    <row r="180" spans="1:9" s="161" customFormat="1">
      <c r="A180" s="287">
        <v>12</v>
      </c>
      <c r="B180" s="278" t="s">
        <v>568</v>
      </c>
      <c r="C180" s="189" t="s">
        <v>16</v>
      </c>
      <c r="D180" s="220">
        <v>5</v>
      </c>
      <c r="E180" s="199" t="s">
        <v>772</v>
      </c>
      <c r="F180" s="200">
        <v>20</v>
      </c>
      <c r="G180" s="200">
        <v>28</v>
      </c>
      <c r="H180" s="200"/>
    </row>
    <row r="181" spans="1:9">
      <c r="A181" s="288"/>
      <c r="B181" s="203" t="s">
        <v>569</v>
      </c>
      <c r="C181" s="196"/>
      <c r="D181" s="205"/>
      <c r="E181" s="199"/>
      <c r="F181" s="200"/>
      <c r="G181" s="200"/>
      <c r="H181" s="200"/>
    </row>
    <row r="182" spans="1:9" s="161" customFormat="1">
      <c r="A182" s="287">
        <v>13</v>
      </c>
      <c r="B182" s="286" t="s">
        <v>570</v>
      </c>
      <c r="C182" s="276" t="s">
        <v>23</v>
      </c>
      <c r="D182" s="220">
        <v>5</v>
      </c>
      <c r="E182" s="199" t="s">
        <v>775</v>
      </c>
      <c r="F182" s="200">
        <v>20</v>
      </c>
      <c r="G182" s="200">
        <v>28</v>
      </c>
      <c r="H182" s="200"/>
    </row>
    <row r="183" spans="1:9" ht="124.8">
      <c r="A183" s="288"/>
      <c r="B183" s="203" t="s">
        <v>2155</v>
      </c>
      <c r="C183" s="291"/>
      <c r="D183" s="205"/>
      <c r="E183" s="199"/>
      <c r="F183" s="200"/>
      <c r="G183" s="200"/>
      <c r="H183" s="200"/>
    </row>
    <row r="184" spans="1:9" s="161" customFormat="1">
      <c r="A184" s="287">
        <v>14</v>
      </c>
      <c r="B184" s="278" t="s">
        <v>571</v>
      </c>
      <c r="C184" s="189" t="s">
        <v>16</v>
      </c>
      <c r="D184" s="220">
        <v>5</v>
      </c>
      <c r="E184" s="199" t="s">
        <v>2273</v>
      </c>
      <c r="F184" s="200">
        <v>20</v>
      </c>
      <c r="G184" s="200">
        <v>28</v>
      </c>
      <c r="H184" s="200"/>
    </row>
    <row r="185" spans="1:9">
      <c r="A185" s="288"/>
      <c r="B185" s="203" t="s">
        <v>572</v>
      </c>
      <c r="C185" s="196"/>
      <c r="D185" s="205"/>
      <c r="E185" s="199"/>
      <c r="F185" s="200"/>
      <c r="G185" s="200"/>
      <c r="H185" s="200"/>
    </row>
    <row r="186" spans="1:9">
      <c r="A186" s="189" t="s">
        <v>310</v>
      </c>
      <c r="B186" s="286" t="s">
        <v>573</v>
      </c>
      <c r="C186" s="211" t="s">
        <v>13</v>
      </c>
      <c r="D186" s="193">
        <v>1</v>
      </c>
      <c r="E186" s="194"/>
      <c r="F186" s="195"/>
      <c r="G186" s="195"/>
      <c r="H186" s="195"/>
    </row>
    <row r="187" spans="1:9" s="161" customFormat="1">
      <c r="A187" s="189">
        <v>1</v>
      </c>
      <c r="B187" s="190" t="s">
        <v>1090</v>
      </c>
      <c r="C187" s="159" t="s">
        <v>16</v>
      </c>
      <c r="D187" s="220">
        <v>12</v>
      </c>
      <c r="E187" s="199" t="s">
        <v>2269</v>
      </c>
      <c r="F187" s="200">
        <v>35</v>
      </c>
      <c r="G187" s="200">
        <v>28</v>
      </c>
      <c r="H187" s="200"/>
    </row>
    <row r="188" spans="1:9" ht="156">
      <c r="A188" s="196"/>
      <c r="B188" s="202" t="s">
        <v>2156</v>
      </c>
      <c r="C188" s="160"/>
      <c r="D188" s="205"/>
      <c r="E188" s="199"/>
      <c r="F188" s="200"/>
      <c r="G188" s="200"/>
      <c r="H188" s="200"/>
    </row>
    <row r="189" spans="1:9" s="161" customFormat="1">
      <c r="A189" s="189">
        <v>2</v>
      </c>
      <c r="B189" s="191" t="s">
        <v>2370</v>
      </c>
      <c r="C189" s="159" t="s">
        <v>16</v>
      </c>
      <c r="D189" s="220">
        <v>24</v>
      </c>
      <c r="E189" s="199" t="s">
        <v>751</v>
      </c>
      <c r="F189" s="200">
        <v>70</v>
      </c>
      <c r="G189" s="200">
        <v>28</v>
      </c>
      <c r="H189" s="200" t="s">
        <v>2280</v>
      </c>
      <c r="I189" s="293" t="s">
        <v>2386</v>
      </c>
    </row>
    <row r="190" spans="1:9" ht="62.4">
      <c r="A190" s="196"/>
      <c r="B190" s="203" t="s">
        <v>2151</v>
      </c>
      <c r="C190" s="160"/>
      <c r="D190" s="205"/>
      <c r="E190" s="199"/>
      <c r="F190" s="200"/>
      <c r="G190" s="200"/>
      <c r="H190" s="200"/>
    </row>
    <row r="191" spans="1:9" s="161" customFormat="1">
      <c r="A191" s="189">
        <v>3</v>
      </c>
      <c r="B191" s="190" t="s">
        <v>566</v>
      </c>
      <c r="C191" s="159" t="s">
        <v>16</v>
      </c>
      <c r="D191" s="220">
        <v>12</v>
      </c>
      <c r="E191" s="199" t="s">
        <v>753</v>
      </c>
      <c r="F191" s="200">
        <v>35</v>
      </c>
      <c r="G191" s="200">
        <v>28</v>
      </c>
      <c r="H191" s="200"/>
    </row>
    <row r="192" spans="1:9" ht="78">
      <c r="A192" s="196"/>
      <c r="B192" s="203" t="s">
        <v>575</v>
      </c>
      <c r="C192" s="160"/>
      <c r="D192" s="205"/>
      <c r="E192" s="199"/>
      <c r="F192" s="200"/>
      <c r="G192" s="200"/>
      <c r="H192" s="200"/>
    </row>
    <row r="193" spans="1:8" s="161" customFormat="1">
      <c r="A193" s="189">
        <v>4</v>
      </c>
      <c r="B193" s="278" t="s">
        <v>567</v>
      </c>
      <c r="C193" s="189" t="s">
        <v>23</v>
      </c>
      <c r="D193" s="220">
        <v>12</v>
      </c>
      <c r="E193" s="199" t="s">
        <v>360</v>
      </c>
      <c r="F193" s="200">
        <v>35</v>
      </c>
      <c r="G193" s="200">
        <v>28</v>
      </c>
      <c r="H193" s="200"/>
    </row>
    <row r="194" spans="1:8" ht="124.8">
      <c r="A194" s="212" t="s">
        <v>84</v>
      </c>
      <c r="B194" s="202" t="s">
        <v>1555</v>
      </c>
      <c r="C194" s="212"/>
      <c r="D194" s="214"/>
      <c r="E194" s="199"/>
      <c r="F194" s="200"/>
      <c r="G194" s="200"/>
      <c r="H194" s="200"/>
    </row>
    <row r="195" spans="1:8" ht="109.2">
      <c r="A195" s="212" t="s">
        <v>86</v>
      </c>
      <c r="B195" s="202" t="s">
        <v>972</v>
      </c>
      <c r="C195" s="212"/>
      <c r="D195" s="214"/>
      <c r="E195" s="199"/>
      <c r="F195" s="200"/>
      <c r="G195" s="200"/>
      <c r="H195" s="200"/>
    </row>
    <row r="196" spans="1:8" ht="265.2">
      <c r="A196" s="212" t="s">
        <v>88</v>
      </c>
      <c r="B196" s="202" t="s">
        <v>2157</v>
      </c>
      <c r="C196" s="212"/>
      <c r="D196" s="214"/>
      <c r="E196" s="199"/>
      <c r="F196" s="200"/>
      <c r="G196" s="200"/>
      <c r="H196" s="200"/>
    </row>
    <row r="197" spans="1:8" s="161" customFormat="1">
      <c r="A197" s="189">
        <v>5</v>
      </c>
      <c r="B197" s="190" t="s">
        <v>576</v>
      </c>
      <c r="C197" s="159" t="s">
        <v>16</v>
      </c>
      <c r="D197" s="220">
        <v>12</v>
      </c>
      <c r="E197" s="199" t="s">
        <v>319</v>
      </c>
      <c r="F197" s="200">
        <v>35</v>
      </c>
      <c r="G197" s="200">
        <v>28</v>
      </c>
      <c r="H197" s="200"/>
    </row>
    <row r="198" spans="1:8">
      <c r="A198" s="196"/>
      <c r="B198" s="203" t="s">
        <v>577</v>
      </c>
      <c r="C198" s="160"/>
      <c r="D198" s="205"/>
      <c r="E198" s="199"/>
      <c r="F198" s="200"/>
      <c r="G198" s="200"/>
      <c r="H198" s="200"/>
    </row>
    <row r="199" spans="1:8" s="161" customFormat="1">
      <c r="A199" s="189">
        <v>6</v>
      </c>
      <c r="B199" s="190" t="s">
        <v>560</v>
      </c>
      <c r="C199" s="159" t="s">
        <v>16</v>
      </c>
      <c r="D199" s="220">
        <v>12</v>
      </c>
      <c r="E199" s="199" t="s">
        <v>757</v>
      </c>
      <c r="F199" s="200">
        <v>35</v>
      </c>
      <c r="G199" s="200">
        <v>28</v>
      </c>
      <c r="H199" s="200"/>
    </row>
    <row r="200" spans="1:8" ht="109.2">
      <c r="A200" s="196"/>
      <c r="B200" s="203" t="s">
        <v>973</v>
      </c>
      <c r="C200" s="160"/>
      <c r="D200" s="205"/>
      <c r="E200" s="199"/>
      <c r="F200" s="200"/>
      <c r="G200" s="200"/>
      <c r="H200" s="200"/>
    </row>
    <row r="201" spans="1:8" s="161" customFormat="1">
      <c r="A201" s="189">
        <v>7</v>
      </c>
      <c r="B201" s="190" t="s">
        <v>578</v>
      </c>
      <c r="C201" s="159" t="s">
        <v>16</v>
      </c>
      <c r="D201" s="220">
        <v>12</v>
      </c>
      <c r="E201" s="199" t="s">
        <v>759</v>
      </c>
      <c r="F201" s="200">
        <v>35</v>
      </c>
      <c r="G201" s="200">
        <v>28</v>
      </c>
      <c r="H201" s="200"/>
    </row>
    <row r="202" spans="1:8" ht="62.4">
      <c r="A202" s="196"/>
      <c r="B202" s="202" t="s">
        <v>579</v>
      </c>
      <c r="C202" s="160"/>
      <c r="D202" s="205"/>
      <c r="E202" s="199"/>
      <c r="F202" s="200"/>
      <c r="G202" s="200"/>
      <c r="H202" s="200"/>
    </row>
    <row r="203" spans="1:8" s="161" customFormat="1">
      <c r="A203" s="189">
        <v>8</v>
      </c>
      <c r="B203" s="190" t="s">
        <v>2369</v>
      </c>
      <c r="C203" s="159" t="s">
        <v>16</v>
      </c>
      <c r="D203" s="220">
        <v>12</v>
      </c>
      <c r="E203" s="199" t="s">
        <v>761</v>
      </c>
      <c r="F203" s="200">
        <v>35</v>
      </c>
      <c r="G203" s="200">
        <v>28</v>
      </c>
      <c r="H203" s="195"/>
    </row>
    <row r="204" spans="1:8" ht="109.2">
      <c r="A204" s="196"/>
      <c r="B204" s="202" t="s">
        <v>580</v>
      </c>
      <c r="C204" s="160"/>
      <c r="D204" s="205"/>
      <c r="E204" s="199"/>
      <c r="F204" s="200"/>
      <c r="G204" s="200"/>
      <c r="H204" s="200"/>
    </row>
    <row r="205" spans="1:8" s="161" customFormat="1">
      <c r="A205" s="189">
        <v>9</v>
      </c>
      <c r="B205" s="190" t="s">
        <v>581</v>
      </c>
      <c r="C205" s="159" t="s">
        <v>16</v>
      </c>
      <c r="D205" s="220">
        <v>12</v>
      </c>
      <c r="E205" s="199" t="s">
        <v>763</v>
      </c>
      <c r="F205" s="200">
        <v>35</v>
      </c>
      <c r="G205" s="200">
        <v>28</v>
      </c>
      <c r="H205" s="200"/>
    </row>
    <row r="206" spans="1:8" ht="62.4">
      <c r="A206" s="196"/>
      <c r="B206" s="203" t="s">
        <v>2158</v>
      </c>
      <c r="C206" s="160"/>
      <c r="D206" s="205"/>
      <c r="E206" s="199"/>
      <c r="F206" s="200"/>
      <c r="G206" s="200"/>
      <c r="H206" s="200"/>
    </row>
    <row r="207" spans="1:8" s="161" customFormat="1">
      <c r="A207" s="189">
        <v>10</v>
      </c>
      <c r="B207" s="190" t="s">
        <v>570</v>
      </c>
      <c r="C207" s="159" t="s">
        <v>16</v>
      </c>
      <c r="D207" s="220">
        <v>12</v>
      </c>
      <c r="E207" s="199" t="s">
        <v>765</v>
      </c>
      <c r="F207" s="200">
        <v>35</v>
      </c>
      <c r="G207" s="200">
        <v>28</v>
      </c>
      <c r="H207" s="200"/>
    </row>
    <row r="208" spans="1:8" ht="124.8">
      <c r="A208" s="196"/>
      <c r="B208" s="203" t="s">
        <v>2159</v>
      </c>
      <c r="C208" s="160"/>
      <c r="D208" s="205"/>
      <c r="E208" s="199"/>
      <c r="F208" s="200"/>
      <c r="G208" s="200"/>
      <c r="H208" s="200"/>
    </row>
    <row r="209" spans="1:8" s="161" customFormat="1">
      <c r="A209" s="189">
        <v>11</v>
      </c>
      <c r="B209" s="278" t="s">
        <v>568</v>
      </c>
      <c r="C209" s="159" t="s">
        <v>16</v>
      </c>
      <c r="D209" s="220">
        <v>12</v>
      </c>
      <c r="E209" s="199" t="s">
        <v>767</v>
      </c>
      <c r="F209" s="200">
        <v>35</v>
      </c>
      <c r="G209" s="200">
        <v>28</v>
      </c>
      <c r="H209" s="200"/>
    </row>
    <row r="210" spans="1:8">
      <c r="A210" s="196"/>
      <c r="B210" s="203" t="s">
        <v>582</v>
      </c>
      <c r="C210" s="160"/>
      <c r="D210" s="205"/>
      <c r="E210" s="199"/>
      <c r="F210" s="200"/>
      <c r="G210" s="200"/>
      <c r="H210" s="195"/>
    </row>
    <row r="211" spans="1:8" s="161" customFormat="1">
      <c r="A211" s="189">
        <v>12</v>
      </c>
      <c r="B211" s="278" t="s">
        <v>571</v>
      </c>
      <c r="C211" s="159" t="s">
        <v>16</v>
      </c>
      <c r="D211" s="220">
        <v>12</v>
      </c>
      <c r="E211" s="199" t="s">
        <v>772</v>
      </c>
      <c r="F211" s="200">
        <v>35</v>
      </c>
      <c r="G211" s="200">
        <v>28</v>
      </c>
      <c r="H211" s="195"/>
    </row>
    <row r="212" spans="1:8">
      <c r="A212" s="196"/>
      <c r="B212" s="203" t="s">
        <v>572</v>
      </c>
      <c r="C212" s="160"/>
      <c r="D212" s="205"/>
      <c r="E212" s="215"/>
      <c r="F212" s="216"/>
      <c r="G212" s="216"/>
      <c r="H212" s="216"/>
    </row>
    <row r="213" spans="1:8">
      <c r="A213" s="189" t="s">
        <v>320</v>
      </c>
      <c r="B213" s="278" t="s">
        <v>583</v>
      </c>
      <c r="C213" s="189"/>
      <c r="D213" s="220"/>
      <c r="E213" s="215"/>
      <c r="F213" s="216"/>
      <c r="G213" s="216"/>
      <c r="H213" s="216"/>
    </row>
    <row r="214" spans="1:8">
      <c r="A214" s="189">
        <v>1</v>
      </c>
      <c r="B214" s="278" t="s">
        <v>1556</v>
      </c>
      <c r="C214" s="189" t="s">
        <v>471</v>
      </c>
      <c r="D214" s="220">
        <v>15</v>
      </c>
      <c r="E214" s="199" t="s">
        <v>2269</v>
      </c>
      <c r="F214" s="200"/>
      <c r="G214" s="200"/>
      <c r="H214" s="216"/>
    </row>
    <row r="215" spans="1:8" ht="57" customHeight="1">
      <c r="A215" s="196" t="s">
        <v>14</v>
      </c>
      <c r="B215" s="224" t="s">
        <v>1557</v>
      </c>
      <c r="C215" s="196" t="s">
        <v>16</v>
      </c>
      <c r="D215" s="205">
        <v>15</v>
      </c>
      <c r="E215" s="199" t="s">
        <v>14</v>
      </c>
      <c r="F215" s="200">
        <v>40</v>
      </c>
      <c r="G215" s="200">
        <v>29</v>
      </c>
      <c r="H215" s="216"/>
    </row>
    <row r="216" spans="1:8" ht="156">
      <c r="A216" s="196"/>
      <c r="B216" s="203" t="s">
        <v>2160</v>
      </c>
      <c r="C216" s="196"/>
      <c r="D216" s="205"/>
      <c r="E216" s="199"/>
      <c r="F216" s="200"/>
      <c r="G216" s="200"/>
      <c r="H216" s="216"/>
    </row>
    <row r="217" spans="1:8">
      <c r="A217" s="212" t="s">
        <v>313</v>
      </c>
      <c r="B217" s="203" t="s">
        <v>584</v>
      </c>
      <c r="C217" s="212" t="s">
        <v>371</v>
      </c>
      <c r="D217" s="214">
        <v>15</v>
      </c>
      <c r="E217" s="199"/>
      <c r="F217" s="200"/>
      <c r="G217" s="200"/>
      <c r="H217" s="216"/>
    </row>
    <row r="218" spans="1:8" ht="46.8">
      <c r="A218" s="212"/>
      <c r="B218" s="203" t="s">
        <v>2115</v>
      </c>
      <c r="C218" s="212"/>
      <c r="D218" s="214"/>
      <c r="E218" s="199"/>
      <c r="F218" s="200"/>
      <c r="G218" s="200"/>
      <c r="H218" s="216"/>
    </row>
    <row r="219" spans="1:8">
      <c r="A219" s="212" t="s">
        <v>315</v>
      </c>
      <c r="B219" s="203" t="s">
        <v>585</v>
      </c>
      <c r="C219" s="212" t="s">
        <v>16</v>
      </c>
      <c r="D219" s="214">
        <v>30</v>
      </c>
      <c r="E219" s="199"/>
      <c r="F219" s="200"/>
      <c r="G219" s="200"/>
      <c r="H219" s="216"/>
    </row>
    <row r="220" spans="1:8" ht="109.2">
      <c r="A220" s="212"/>
      <c r="B220" s="202" t="s">
        <v>2161</v>
      </c>
      <c r="C220" s="212"/>
      <c r="D220" s="214"/>
      <c r="E220" s="199"/>
      <c r="F220" s="200"/>
      <c r="G220" s="200"/>
      <c r="H220" s="216"/>
    </row>
    <row r="221" spans="1:8">
      <c r="A221" s="212" t="s">
        <v>316</v>
      </c>
      <c r="B221" s="203" t="s">
        <v>545</v>
      </c>
      <c r="C221" s="212" t="s">
        <v>16</v>
      </c>
      <c r="D221" s="214">
        <v>30</v>
      </c>
      <c r="E221" s="215"/>
      <c r="F221" s="216"/>
      <c r="G221" s="216"/>
      <c r="H221" s="216"/>
    </row>
    <row r="222" spans="1:8" ht="156">
      <c r="A222" s="212"/>
      <c r="B222" s="203" t="s">
        <v>2100</v>
      </c>
      <c r="C222" s="212"/>
      <c r="D222" s="214"/>
      <c r="E222" s="215"/>
      <c r="F222" s="216"/>
      <c r="G222" s="216"/>
      <c r="H222" s="216"/>
    </row>
    <row r="223" spans="1:8">
      <c r="A223" s="212" t="s">
        <v>821</v>
      </c>
      <c r="B223" s="203" t="s">
        <v>586</v>
      </c>
      <c r="C223" s="212" t="s">
        <v>16</v>
      </c>
      <c r="D223" s="214">
        <v>15</v>
      </c>
      <c r="E223" s="199"/>
      <c r="F223" s="200"/>
      <c r="G223" s="200"/>
      <c r="H223" s="200"/>
    </row>
    <row r="224" spans="1:8" ht="93.6">
      <c r="A224" s="212"/>
      <c r="B224" s="203" t="s">
        <v>182</v>
      </c>
      <c r="C224" s="212"/>
      <c r="D224" s="214"/>
      <c r="E224" s="199"/>
      <c r="F224" s="200"/>
      <c r="G224" s="200"/>
      <c r="H224" s="200"/>
    </row>
    <row r="225" spans="1:9">
      <c r="A225" s="212" t="s">
        <v>824</v>
      </c>
      <c r="B225" s="213" t="s">
        <v>1999</v>
      </c>
      <c r="C225" s="212" t="s">
        <v>16</v>
      </c>
      <c r="D225" s="214">
        <v>15</v>
      </c>
      <c r="E225" s="221"/>
      <c r="F225" s="222"/>
      <c r="G225" s="222"/>
      <c r="H225" s="222"/>
    </row>
    <row r="226" spans="1:9" ht="46.8">
      <c r="A226" s="212"/>
      <c r="B226" s="233" t="s">
        <v>2000</v>
      </c>
      <c r="C226" s="212"/>
      <c r="D226" s="214"/>
      <c r="E226" s="199"/>
      <c r="F226" s="200"/>
      <c r="G226" s="200"/>
      <c r="H226" s="200"/>
    </row>
    <row r="227" spans="1:9">
      <c r="A227" s="212" t="s">
        <v>826</v>
      </c>
      <c r="B227" s="213" t="s">
        <v>2001</v>
      </c>
      <c r="C227" s="212" t="s">
        <v>16</v>
      </c>
      <c r="D227" s="214">
        <v>15</v>
      </c>
      <c r="E227" s="199"/>
      <c r="F227" s="200"/>
      <c r="G227" s="200"/>
      <c r="H227" s="200"/>
    </row>
    <row r="228" spans="1:9" ht="62.4">
      <c r="A228" s="212"/>
      <c r="B228" s="233" t="s">
        <v>2002</v>
      </c>
      <c r="C228" s="212"/>
      <c r="D228" s="214"/>
      <c r="E228" s="221"/>
      <c r="F228" s="222"/>
      <c r="G228" s="222"/>
      <c r="H228" s="222"/>
    </row>
    <row r="229" spans="1:9">
      <c r="A229" s="212" t="s">
        <v>828</v>
      </c>
      <c r="B229" s="213" t="s">
        <v>587</v>
      </c>
      <c r="C229" s="212" t="s">
        <v>16</v>
      </c>
      <c r="D229" s="214">
        <v>15</v>
      </c>
      <c r="E229" s="206"/>
      <c r="F229" s="238"/>
      <c r="G229" s="238"/>
      <c r="H229" s="238"/>
    </row>
    <row r="230" spans="1:9" ht="31.2">
      <c r="A230" s="212"/>
      <c r="B230" s="202" t="s">
        <v>588</v>
      </c>
      <c r="C230" s="212"/>
      <c r="D230" s="214"/>
      <c r="E230" s="206"/>
      <c r="F230" s="207"/>
      <c r="G230" s="207"/>
      <c r="H230" s="207"/>
    </row>
    <row r="231" spans="1:9">
      <c r="A231" s="232" t="s">
        <v>936</v>
      </c>
      <c r="B231" s="213" t="s">
        <v>1481</v>
      </c>
      <c r="C231" s="212" t="s">
        <v>1184</v>
      </c>
      <c r="D231" s="214">
        <v>1</v>
      </c>
      <c r="E231" s="206"/>
      <c r="F231" s="207"/>
      <c r="G231" s="207"/>
      <c r="H231" s="207"/>
    </row>
    <row r="232" spans="1:9">
      <c r="A232" s="232" t="s">
        <v>938</v>
      </c>
      <c r="B232" s="213" t="s">
        <v>297</v>
      </c>
      <c r="C232" s="212" t="s">
        <v>48</v>
      </c>
      <c r="D232" s="214">
        <v>40</v>
      </c>
      <c r="E232" s="206"/>
      <c r="F232" s="208"/>
      <c r="G232" s="208"/>
      <c r="H232" s="208"/>
    </row>
    <row r="233" spans="1:9">
      <c r="A233" s="232" t="s">
        <v>1558</v>
      </c>
      <c r="B233" s="213" t="s">
        <v>298</v>
      </c>
      <c r="C233" s="212" t="s">
        <v>299</v>
      </c>
      <c r="D233" s="214">
        <v>400</v>
      </c>
      <c r="E233" s="206"/>
      <c r="F233" s="207"/>
      <c r="G233" s="207"/>
      <c r="H233" s="207"/>
    </row>
    <row r="234" spans="1:9">
      <c r="A234" s="232" t="s">
        <v>1559</v>
      </c>
      <c r="B234" s="213" t="s">
        <v>301</v>
      </c>
      <c r="C234" s="212" t="s">
        <v>16</v>
      </c>
      <c r="D234" s="214">
        <v>40</v>
      </c>
      <c r="E234" s="206"/>
      <c r="F234" s="208"/>
      <c r="G234" s="208"/>
      <c r="H234" s="208"/>
    </row>
    <row r="235" spans="1:9">
      <c r="A235" s="232" t="s">
        <v>2025</v>
      </c>
      <c r="B235" s="213" t="s">
        <v>302</v>
      </c>
      <c r="C235" s="212" t="s">
        <v>278</v>
      </c>
      <c r="D235" s="214">
        <v>4</v>
      </c>
      <c r="E235" s="206"/>
      <c r="F235" s="207"/>
      <c r="G235" s="207"/>
      <c r="H235" s="207"/>
    </row>
    <row r="236" spans="1:9" ht="29.25" customHeight="1">
      <c r="A236" s="189">
        <v>2</v>
      </c>
      <c r="B236" s="294" t="s">
        <v>2368</v>
      </c>
      <c r="C236" s="189" t="s">
        <v>23</v>
      </c>
      <c r="D236" s="295">
        <v>15</v>
      </c>
      <c r="E236" s="206" t="s">
        <v>751</v>
      </c>
      <c r="F236" s="208"/>
      <c r="G236" s="208">
        <v>29</v>
      </c>
      <c r="H236" s="208" t="s">
        <v>2280</v>
      </c>
      <c r="I236" s="277" t="s">
        <v>2386</v>
      </c>
    </row>
    <row r="237" spans="1:9" ht="31.2">
      <c r="A237" s="196" t="s">
        <v>61</v>
      </c>
      <c r="B237" s="224" t="s">
        <v>1299</v>
      </c>
      <c r="C237" s="196" t="s">
        <v>23</v>
      </c>
      <c r="D237" s="282">
        <v>15</v>
      </c>
      <c r="E237" s="199" t="s">
        <v>61</v>
      </c>
      <c r="F237" s="200">
        <v>80</v>
      </c>
      <c r="G237" s="200">
        <v>29</v>
      </c>
      <c r="H237" s="200"/>
    </row>
    <row r="238" spans="1:9">
      <c r="A238" s="212" t="s">
        <v>1220</v>
      </c>
      <c r="B238" s="203" t="s">
        <v>591</v>
      </c>
      <c r="C238" s="212" t="s">
        <v>16</v>
      </c>
      <c r="D238" s="214">
        <v>15</v>
      </c>
      <c r="E238" s="215"/>
      <c r="F238" s="216"/>
      <c r="G238" s="216"/>
      <c r="H238" s="216"/>
    </row>
    <row r="239" spans="1:9" ht="140.4">
      <c r="A239" s="212"/>
      <c r="B239" s="203" t="s">
        <v>2162</v>
      </c>
      <c r="C239" s="212"/>
      <c r="D239" s="214"/>
      <c r="E239" s="215"/>
      <c r="F239" s="219"/>
      <c r="G239" s="219"/>
      <c r="H239" s="219"/>
    </row>
    <row r="240" spans="1:9">
      <c r="A240" s="212" t="s">
        <v>1221</v>
      </c>
      <c r="B240" s="203" t="s">
        <v>592</v>
      </c>
      <c r="C240" s="212" t="s">
        <v>371</v>
      </c>
      <c r="D240" s="214">
        <v>15</v>
      </c>
      <c r="E240" s="215"/>
      <c r="F240" s="216"/>
      <c r="G240" s="216"/>
      <c r="H240" s="216"/>
    </row>
    <row r="241" spans="1:8" ht="46.8">
      <c r="A241" s="212"/>
      <c r="B241" s="203" t="s">
        <v>147</v>
      </c>
      <c r="C241" s="212"/>
      <c r="D241" s="214"/>
      <c r="E241" s="215"/>
      <c r="F241" s="216"/>
      <c r="G241" s="216"/>
      <c r="H241" s="216"/>
    </row>
    <row r="242" spans="1:8">
      <c r="A242" s="212" t="s">
        <v>1222</v>
      </c>
      <c r="B242" s="203" t="s">
        <v>586</v>
      </c>
      <c r="C242" s="212" t="s">
        <v>16</v>
      </c>
      <c r="D242" s="214">
        <v>15</v>
      </c>
      <c r="E242" s="215"/>
      <c r="F242" s="216"/>
      <c r="G242" s="216"/>
      <c r="H242" s="216"/>
    </row>
    <row r="243" spans="1:8" ht="93.6">
      <c r="A243" s="212"/>
      <c r="B243" s="203" t="s">
        <v>182</v>
      </c>
      <c r="C243" s="212"/>
      <c r="D243" s="214"/>
      <c r="E243" s="215"/>
      <c r="F243" s="216"/>
      <c r="G243" s="216"/>
      <c r="H243" s="216"/>
    </row>
    <row r="244" spans="1:8">
      <c r="A244" s="189">
        <v>3</v>
      </c>
      <c r="B244" s="278" t="s">
        <v>593</v>
      </c>
      <c r="C244" s="189" t="s">
        <v>23</v>
      </c>
      <c r="D244" s="193">
        <v>3</v>
      </c>
      <c r="E244" s="199" t="s">
        <v>753</v>
      </c>
      <c r="F244" s="200"/>
      <c r="G244" s="200"/>
      <c r="H244" s="200"/>
    </row>
    <row r="245" spans="1:8" ht="46.8">
      <c r="A245" s="196" t="s">
        <v>75</v>
      </c>
      <c r="B245" s="224" t="s">
        <v>1300</v>
      </c>
      <c r="C245" s="196" t="s">
        <v>23</v>
      </c>
      <c r="D245" s="205">
        <v>3</v>
      </c>
      <c r="E245" s="199" t="s">
        <v>75</v>
      </c>
      <c r="F245" s="200">
        <v>8</v>
      </c>
      <c r="G245" s="200">
        <v>29</v>
      </c>
      <c r="H245" s="200"/>
    </row>
    <row r="246" spans="1:8">
      <c r="A246" s="212" t="s">
        <v>619</v>
      </c>
      <c r="B246" s="203" t="s">
        <v>594</v>
      </c>
      <c r="C246" s="212" t="s">
        <v>16</v>
      </c>
      <c r="D246" s="214">
        <v>3</v>
      </c>
      <c r="E246" s="199"/>
      <c r="F246" s="200"/>
      <c r="G246" s="200"/>
      <c r="H246" s="200"/>
    </row>
    <row r="247" spans="1:8" ht="156">
      <c r="A247" s="212"/>
      <c r="B247" s="203" t="s">
        <v>2163</v>
      </c>
      <c r="C247" s="212"/>
      <c r="D247" s="214"/>
      <c r="E247" s="199"/>
      <c r="F247" s="200"/>
      <c r="G247" s="200"/>
      <c r="H247" s="200"/>
    </row>
    <row r="248" spans="1:8">
      <c r="A248" s="212" t="s">
        <v>621</v>
      </c>
      <c r="B248" s="203" t="s">
        <v>592</v>
      </c>
      <c r="C248" s="212" t="s">
        <v>371</v>
      </c>
      <c r="D248" s="214">
        <v>3</v>
      </c>
      <c r="E248" s="194"/>
      <c r="F248" s="195"/>
      <c r="G248" s="195"/>
      <c r="H248" s="195"/>
    </row>
    <row r="249" spans="1:8" ht="46.8">
      <c r="A249" s="212"/>
      <c r="B249" s="202" t="s">
        <v>2115</v>
      </c>
      <c r="C249" s="212"/>
      <c r="D249" s="214"/>
      <c r="E249" s="199"/>
      <c r="F249" s="200"/>
      <c r="G249" s="200"/>
      <c r="H249" s="200"/>
    </row>
    <row r="250" spans="1:8">
      <c r="A250" s="212" t="s">
        <v>622</v>
      </c>
      <c r="B250" s="203" t="s">
        <v>595</v>
      </c>
      <c r="C250" s="212" t="s">
        <v>371</v>
      </c>
      <c r="D250" s="214">
        <v>3</v>
      </c>
      <c r="E250" s="199"/>
      <c r="F250" s="200"/>
      <c r="G250" s="200"/>
      <c r="H250" s="200"/>
    </row>
    <row r="251" spans="1:8" ht="31.2">
      <c r="A251" s="212"/>
      <c r="B251" s="203" t="s">
        <v>596</v>
      </c>
      <c r="C251" s="212"/>
      <c r="D251" s="214"/>
      <c r="E251" s="199"/>
      <c r="F251" s="200"/>
      <c r="G251" s="200"/>
      <c r="H251" s="200"/>
    </row>
    <row r="252" spans="1:8">
      <c r="A252" s="212" t="s">
        <v>624</v>
      </c>
      <c r="B252" s="203" t="s">
        <v>585</v>
      </c>
      <c r="C252" s="212" t="s">
        <v>16</v>
      </c>
      <c r="D252" s="214">
        <v>6</v>
      </c>
      <c r="E252" s="199"/>
      <c r="F252" s="200"/>
      <c r="G252" s="200"/>
      <c r="H252" s="200"/>
    </row>
    <row r="253" spans="1:8" ht="109.2">
      <c r="A253" s="212"/>
      <c r="B253" s="202" t="s">
        <v>2164</v>
      </c>
      <c r="C253" s="212"/>
      <c r="D253" s="214"/>
      <c r="E253" s="199"/>
      <c r="F253" s="200"/>
      <c r="G253" s="200"/>
      <c r="H253" s="200"/>
    </row>
    <row r="254" spans="1:8">
      <c r="A254" s="212" t="s">
        <v>1228</v>
      </c>
      <c r="B254" s="203" t="s">
        <v>545</v>
      </c>
      <c r="C254" s="212" t="s">
        <v>16</v>
      </c>
      <c r="D254" s="214">
        <v>6</v>
      </c>
      <c r="E254" s="199"/>
      <c r="F254" s="200"/>
      <c r="G254" s="200"/>
      <c r="H254" s="200"/>
    </row>
    <row r="255" spans="1:8" ht="156">
      <c r="A255" s="212"/>
      <c r="B255" s="203" t="s">
        <v>2100</v>
      </c>
      <c r="C255" s="212"/>
      <c r="D255" s="214"/>
      <c r="E255" s="199"/>
      <c r="F255" s="200"/>
      <c r="G255" s="200"/>
      <c r="H255" s="200"/>
    </row>
    <row r="256" spans="1:8">
      <c r="A256" s="212" t="s">
        <v>1229</v>
      </c>
      <c r="B256" s="203" t="s">
        <v>586</v>
      </c>
      <c r="C256" s="212" t="s">
        <v>16</v>
      </c>
      <c r="D256" s="214">
        <v>3</v>
      </c>
      <c r="E256" s="199"/>
      <c r="F256" s="200"/>
      <c r="G256" s="200"/>
      <c r="H256" s="200"/>
    </row>
    <row r="257" spans="1:8" ht="93.6">
      <c r="A257" s="212"/>
      <c r="B257" s="203" t="s">
        <v>182</v>
      </c>
      <c r="C257" s="212"/>
      <c r="D257" s="214"/>
      <c r="E257" s="199"/>
      <c r="F257" s="200"/>
      <c r="G257" s="200"/>
      <c r="H257" s="200"/>
    </row>
    <row r="258" spans="1:8">
      <c r="A258" s="212" t="s">
        <v>1230</v>
      </c>
      <c r="B258" s="213" t="s">
        <v>1999</v>
      </c>
      <c r="C258" s="212" t="s">
        <v>16</v>
      </c>
      <c r="D258" s="214">
        <v>3</v>
      </c>
      <c r="E258" s="199"/>
      <c r="F258" s="200"/>
      <c r="G258" s="200"/>
      <c r="H258" s="200"/>
    </row>
    <row r="259" spans="1:8" ht="46.8">
      <c r="A259" s="212"/>
      <c r="B259" s="233" t="s">
        <v>2000</v>
      </c>
      <c r="C259" s="212"/>
      <c r="D259" s="214"/>
      <c r="E259" s="199"/>
      <c r="F259" s="200"/>
      <c r="G259" s="200"/>
      <c r="H259" s="200"/>
    </row>
    <row r="260" spans="1:8">
      <c r="A260" s="212" t="s">
        <v>1231</v>
      </c>
      <c r="B260" s="213" t="s">
        <v>2001</v>
      </c>
      <c r="C260" s="212" t="s">
        <v>16</v>
      </c>
      <c r="D260" s="214">
        <v>3</v>
      </c>
      <c r="E260" s="199"/>
      <c r="F260" s="200"/>
      <c r="G260" s="200"/>
      <c r="H260" s="200"/>
    </row>
    <row r="261" spans="1:8" ht="62.4">
      <c r="A261" s="212"/>
      <c r="B261" s="233" t="s">
        <v>2002</v>
      </c>
      <c r="C261" s="212"/>
      <c r="D261" s="214"/>
      <c r="E261" s="199"/>
      <c r="F261" s="200"/>
      <c r="G261" s="200"/>
      <c r="H261" s="200"/>
    </row>
    <row r="262" spans="1:8">
      <c r="A262" s="212" t="s">
        <v>1232</v>
      </c>
      <c r="B262" s="296" t="s">
        <v>587</v>
      </c>
      <c r="C262" s="212" t="s">
        <v>16</v>
      </c>
      <c r="D262" s="214">
        <v>3</v>
      </c>
      <c r="E262" s="199"/>
      <c r="F262" s="200"/>
      <c r="G262" s="200"/>
      <c r="H262" s="200"/>
    </row>
    <row r="263" spans="1:8">
      <c r="A263" s="232" t="s">
        <v>1483</v>
      </c>
      <c r="B263" s="213" t="s">
        <v>1481</v>
      </c>
      <c r="C263" s="212" t="s">
        <v>1184</v>
      </c>
      <c r="D263" s="214">
        <v>3</v>
      </c>
      <c r="E263" s="199"/>
      <c r="F263" s="241"/>
      <c r="G263" s="241"/>
      <c r="H263" s="241"/>
    </row>
    <row r="264" spans="1:8">
      <c r="A264" s="232" t="s">
        <v>1484</v>
      </c>
      <c r="B264" s="213" t="s">
        <v>297</v>
      </c>
      <c r="C264" s="212" t="s">
        <v>48</v>
      </c>
      <c r="D264" s="214">
        <v>8</v>
      </c>
      <c r="E264" s="199"/>
      <c r="F264" s="200"/>
      <c r="G264" s="200"/>
      <c r="H264" s="200"/>
    </row>
    <row r="265" spans="1:8">
      <c r="A265" s="232" t="s">
        <v>1485</v>
      </c>
      <c r="B265" s="213" t="s">
        <v>298</v>
      </c>
      <c r="C265" s="212" t="s">
        <v>299</v>
      </c>
      <c r="D265" s="214">
        <v>80</v>
      </c>
      <c r="E265" s="194"/>
      <c r="F265" s="195"/>
      <c r="G265" s="195"/>
      <c r="H265" s="195"/>
    </row>
    <row r="266" spans="1:8">
      <c r="A266" s="232" t="s">
        <v>1486</v>
      </c>
      <c r="B266" s="213" t="s">
        <v>301</v>
      </c>
      <c r="C266" s="212" t="s">
        <v>16</v>
      </c>
      <c r="D266" s="214">
        <v>8</v>
      </c>
      <c r="E266" s="199"/>
      <c r="F266" s="200"/>
      <c r="G266" s="200"/>
      <c r="H266" s="200"/>
    </row>
    <row r="267" spans="1:8">
      <c r="A267" s="232" t="s">
        <v>2026</v>
      </c>
      <c r="B267" s="213" t="s">
        <v>302</v>
      </c>
      <c r="C267" s="212" t="s">
        <v>278</v>
      </c>
      <c r="D267" s="214">
        <v>2</v>
      </c>
      <c r="E267" s="215"/>
      <c r="F267" s="216"/>
      <c r="G267" s="216"/>
      <c r="H267" s="216"/>
    </row>
    <row r="268" spans="1:8">
      <c r="A268" s="189">
        <v>4</v>
      </c>
      <c r="B268" s="190" t="s">
        <v>601</v>
      </c>
      <c r="C268" s="189" t="s">
        <v>23</v>
      </c>
      <c r="D268" s="193">
        <v>5</v>
      </c>
      <c r="E268" s="199" t="s">
        <v>360</v>
      </c>
      <c r="F268" s="200"/>
      <c r="G268" s="200"/>
      <c r="H268" s="216"/>
    </row>
    <row r="269" spans="1:8" ht="46.8">
      <c r="A269" s="196" t="s">
        <v>84</v>
      </c>
      <c r="B269" s="224" t="s">
        <v>1301</v>
      </c>
      <c r="C269" s="196" t="s">
        <v>23</v>
      </c>
      <c r="D269" s="205">
        <v>5</v>
      </c>
      <c r="E269" s="199" t="s">
        <v>84</v>
      </c>
      <c r="F269" s="200">
        <v>10</v>
      </c>
      <c r="G269" s="200">
        <v>29</v>
      </c>
      <c r="H269" s="216"/>
    </row>
    <row r="270" spans="1:8">
      <c r="A270" s="212" t="s">
        <v>1233</v>
      </c>
      <c r="B270" s="203" t="s">
        <v>594</v>
      </c>
      <c r="C270" s="212" t="s">
        <v>16</v>
      </c>
      <c r="D270" s="214">
        <v>5</v>
      </c>
      <c r="E270" s="199"/>
      <c r="F270" s="200"/>
      <c r="G270" s="200"/>
      <c r="H270" s="216"/>
    </row>
    <row r="271" spans="1:8" ht="156">
      <c r="A271" s="212"/>
      <c r="B271" s="203" t="s">
        <v>602</v>
      </c>
      <c r="C271" s="212"/>
      <c r="D271" s="214"/>
      <c r="E271" s="199"/>
      <c r="F271" s="200"/>
      <c r="G271" s="200"/>
      <c r="H271" s="216"/>
    </row>
    <row r="272" spans="1:8">
      <c r="A272" s="212" t="s">
        <v>1234</v>
      </c>
      <c r="B272" s="213" t="s">
        <v>603</v>
      </c>
      <c r="C272" s="212" t="s">
        <v>371</v>
      </c>
      <c r="D272" s="214">
        <v>5</v>
      </c>
      <c r="E272" s="199"/>
      <c r="F272" s="200"/>
      <c r="G272" s="200"/>
      <c r="H272" s="200"/>
    </row>
    <row r="273" spans="1:8" ht="46.8">
      <c r="A273" s="212"/>
      <c r="B273" s="203" t="s">
        <v>2115</v>
      </c>
      <c r="C273" s="212"/>
      <c r="D273" s="214"/>
      <c r="E273" s="199"/>
      <c r="F273" s="200"/>
      <c r="G273" s="200"/>
      <c r="H273" s="200"/>
    </row>
    <row r="274" spans="1:8">
      <c r="A274" s="212" t="s">
        <v>1235</v>
      </c>
      <c r="B274" s="213" t="s">
        <v>68</v>
      </c>
      <c r="C274" s="212" t="s">
        <v>16</v>
      </c>
      <c r="D274" s="214">
        <v>5</v>
      </c>
      <c r="E274" s="199"/>
      <c r="F274" s="200"/>
      <c r="G274" s="200"/>
      <c r="H274" s="200"/>
    </row>
    <row r="275" spans="1:8" ht="109.2">
      <c r="A275" s="212"/>
      <c r="B275" s="202" t="s">
        <v>2145</v>
      </c>
      <c r="C275" s="212"/>
      <c r="D275" s="214"/>
      <c r="E275" s="199"/>
      <c r="F275" s="200"/>
      <c r="G275" s="200"/>
      <c r="H275" s="200"/>
    </row>
    <row r="276" spans="1:8">
      <c r="A276" s="212" t="s">
        <v>1236</v>
      </c>
      <c r="B276" s="213" t="s">
        <v>545</v>
      </c>
      <c r="C276" s="212" t="s">
        <v>16</v>
      </c>
      <c r="D276" s="214">
        <v>10</v>
      </c>
      <c r="E276" s="199"/>
      <c r="F276" s="200"/>
      <c r="G276" s="200"/>
      <c r="H276" s="200"/>
    </row>
    <row r="277" spans="1:8" ht="156">
      <c r="A277" s="212"/>
      <c r="B277" s="203" t="s">
        <v>2100</v>
      </c>
      <c r="C277" s="212"/>
      <c r="D277" s="214"/>
      <c r="E277" s="199"/>
      <c r="F277" s="200"/>
      <c r="G277" s="200"/>
      <c r="H277" s="200"/>
    </row>
    <row r="278" spans="1:8">
      <c r="A278" s="212" t="s">
        <v>1237</v>
      </c>
      <c r="B278" s="213" t="s">
        <v>586</v>
      </c>
      <c r="C278" s="212" t="s">
        <v>16</v>
      </c>
      <c r="D278" s="214">
        <v>5</v>
      </c>
      <c r="E278" s="199"/>
      <c r="F278" s="200"/>
      <c r="G278" s="200"/>
      <c r="H278" s="200"/>
    </row>
    <row r="279" spans="1:8" ht="93.6">
      <c r="A279" s="212"/>
      <c r="B279" s="203" t="s">
        <v>182</v>
      </c>
      <c r="C279" s="212"/>
      <c r="D279" s="214"/>
      <c r="E279" s="199"/>
      <c r="F279" s="200"/>
      <c r="G279" s="200"/>
      <c r="H279" s="200"/>
    </row>
    <row r="280" spans="1:8">
      <c r="A280" s="212" t="s">
        <v>1238</v>
      </c>
      <c r="B280" s="213" t="s">
        <v>1999</v>
      </c>
      <c r="C280" s="212" t="s">
        <v>16</v>
      </c>
      <c r="D280" s="214">
        <v>5</v>
      </c>
      <c r="E280" s="199"/>
      <c r="F280" s="200"/>
      <c r="G280" s="200"/>
      <c r="H280" s="200"/>
    </row>
    <row r="281" spans="1:8" ht="46.8">
      <c r="A281" s="212"/>
      <c r="B281" s="233" t="s">
        <v>2000</v>
      </c>
      <c r="C281" s="212"/>
      <c r="D281" s="214"/>
      <c r="E281" s="206"/>
      <c r="F281" s="207"/>
      <c r="G281" s="207"/>
      <c r="H281" s="207"/>
    </row>
    <row r="282" spans="1:8">
      <c r="A282" s="212" t="s">
        <v>1239</v>
      </c>
      <c r="B282" s="213" t="s">
        <v>2001</v>
      </c>
      <c r="C282" s="212" t="s">
        <v>16</v>
      </c>
      <c r="D282" s="214">
        <v>5</v>
      </c>
      <c r="E282" s="199"/>
      <c r="F282" s="200"/>
      <c r="G282" s="200"/>
      <c r="H282" s="200"/>
    </row>
    <row r="283" spans="1:8" ht="62.4">
      <c r="A283" s="212"/>
      <c r="B283" s="233" t="s">
        <v>2002</v>
      </c>
      <c r="C283" s="212"/>
      <c r="D283" s="214"/>
      <c r="E283" s="215"/>
      <c r="F283" s="216"/>
      <c r="G283" s="216"/>
      <c r="H283" s="216"/>
    </row>
    <row r="284" spans="1:8">
      <c r="A284" s="212" t="s">
        <v>1240</v>
      </c>
      <c r="B284" s="296" t="s">
        <v>587</v>
      </c>
      <c r="C284" s="212" t="s">
        <v>16</v>
      </c>
      <c r="D284" s="214">
        <v>5</v>
      </c>
      <c r="E284" s="215"/>
      <c r="F284" s="216"/>
      <c r="G284" s="216"/>
      <c r="H284" s="216"/>
    </row>
    <row r="285" spans="1:8">
      <c r="A285" s="212" t="s">
        <v>1382</v>
      </c>
      <c r="B285" s="213" t="s">
        <v>1481</v>
      </c>
      <c r="C285" s="212" t="s">
        <v>1184</v>
      </c>
      <c r="D285" s="214">
        <v>5</v>
      </c>
      <c r="E285" s="215"/>
      <c r="F285" s="216"/>
      <c r="G285" s="216"/>
      <c r="H285" s="216"/>
    </row>
    <row r="286" spans="1:8">
      <c r="A286" s="189">
        <v>5</v>
      </c>
      <c r="B286" s="278" t="s">
        <v>1388</v>
      </c>
      <c r="C286" s="189" t="s">
        <v>23</v>
      </c>
      <c r="D286" s="193">
        <v>60</v>
      </c>
      <c r="E286" s="199" t="s">
        <v>319</v>
      </c>
      <c r="F286" s="200"/>
      <c r="G286" s="200"/>
      <c r="H286" s="216"/>
    </row>
    <row r="287" spans="1:8" ht="51.75" customHeight="1">
      <c r="A287" s="196" t="s">
        <v>124</v>
      </c>
      <c r="B287" s="204" t="s">
        <v>1302</v>
      </c>
      <c r="C287" s="196" t="s">
        <v>23</v>
      </c>
      <c r="D287" s="205">
        <v>60</v>
      </c>
      <c r="E287" s="199" t="s">
        <v>124</v>
      </c>
      <c r="F287" s="200">
        <v>150</v>
      </c>
      <c r="G287" s="200">
        <v>29</v>
      </c>
      <c r="H287" s="216"/>
    </row>
    <row r="288" spans="1:8">
      <c r="A288" s="212" t="s">
        <v>1241</v>
      </c>
      <c r="B288" s="213" t="s">
        <v>1242</v>
      </c>
      <c r="C288" s="212" t="s">
        <v>16</v>
      </c>
      <c r="D288" s="214">
        <v>60</v>
      </c>
      <c r="E288" s="199"/>
      <c r="F288" s="200"/>
      <c r="G288" s="200"/>
      <c r="H288" s="216"/>
    </row>
    <row r="289" spans="1:8" ht="109.2">
      <c r="A289" s="213"/>
      <c r="B289" s="297" t="s">
        <v>2165</v>
      </c>
      <c r="C289" s="213"/>
      <c r="D289" s="213"/>
      <c r="E289" s="199"/>
      <c r="F289" s="200"/>
      <c r="G289" s="200"/>
      <c r="H289" s="216"/>
    </row>
    <row r="290" spans="1:8">
      <c r="A290" s="212" t="s">
        <v>1243</v>
      </c>
      <c r="B290" s="213" t="s">
        <v>68</v>
      </c>
      <c r="C290" s="212" t="s">
        <v>16</v>
      </c>
      <c r="D290" s="214">
        <v>60</v>
      </c>
      <c r="E290" s="199"/>
      <c r="F290" s="200"/>
      <c r="G290" s="200"/>
      <c r="H290" s="216"/>
    </row>
    <row r="291" spans="1:8" ht="31.2">
      <c r="A291" s="212"/>
      <c r="B291" s="233" t="s">
        <v>2166</v>
      </c>
      <c r="C291" s="212"/>
      <c r="D291" s="214"/>
      <c r="E291" s="199"/>
      <c r="F291" s="200"/>
      <c r="G291" s="200"/>
      <c r="H291" s="216"/>
    </row>
    <row r="292" spans="1:8">
      <c r="A292" s="212" t="s">
        <v>1244</v>
      </c>
      <c r="B292" s="213" t="s">
        <v>586</v>
      </c>
      <c r="C292" s="212" t="s">
        <v>16</v>
      </c>
      <c r="D292" s="214">
        <v>60</v>
      </c>
      <c r="E292" s="199"/>
      <c r="F292" s="200"/>
      <c r="G292" s="200"/>
      <c r="H292" s="216"/>
    </row>
    <row r="293" spans="1:8">
      <c r="A293" s="212"/>
      <c r="B293" s="213" t="s">
        <v>604</v>
      </c>
      <c r="C293" s="212"/>
      <c r="D293" s="214"/>
      <c r="E293" s="199"/>
      <c r="F293" s="200"/>
      <c r="G293" s="200"/>
      <c r="H293" s="216"/>
    </row>
    <row r="294" spans="1:8">
      <c r="A294" s="212" t="s">
        <v>1245</v>
      </c>
      <c r="B294" s="213" t="s">
        <v>605</v>
      </c>
      <c r="C294" s="212" t="s">
        <v>16</v>
      </c>
      <c r="D294" s="214">
        <v>60</v>
      </c>
      <c r="E294" s="199"/>
      <c r="F294" s="200"/>
      <c r="G294" s="200"/>
      <c r="H294" s="216"/>
    </row>
    <row r="295" spans="1:8">
      <c r="A295" s="212" t="s">
        <v>1246</v>
      </c>
      <c r="B295" s="213" t="s">
        <v>606</v>
      </c>
      <c r="C295" s="212" t="s">
        <v>16</v>
      </c>
      <c r="D295" s="214">
        <v>60</v>
      </c>
      <c r="E295" s="199"/>
      <c r="F295" s="200"/>
      <c r="G295" s="200"/>
      <c r="H295" s="216"/>
    </row>
    <row r="296" spans="1:8">
      <c r="A296" s="212" t="s">
        <v>1247</v>
      </c>
      <c r="B296" s="213" t="s">
        <v>607</v>
      </c>
      <c r="C296" s="212"/>
      <c r="D296" s="214"/>
      <c r="E296" s="199"/>
      <c r="F296" s="200"/>
      <c r="G296" s="200"/>
      <c r="H296" s="216"/>
    </row>
    <row r="297" spans="1:8">
      <c r="A297" s="283" t="s">
        <v>1490</v>
      </c>
      <c r="B297" s="213" t="s">
        <v>1481</v>
      </c>
      <c r="C297" s="283" t="s">
        <v>1184</v>
      </c>
      <c r="D297" s="283">
        <v>60</v>
      </c>
      <c r="E297" s="199"/>
      <c r="F297" s="200"/>
      <c r="G297" s="200"/>
      <c r="H297" s="216"/>
    </row>
    <row r="298" spans="1:8">
      <c r="A298" s="283" t="s">
        <v>1491</v>
      </c>
      <c r="B298" s="213" t="s">
        <v>297</v>
      </c>
      <c r="C298" s="212" t="s">
        <v>48</v>
      </c>
      <c r="D298" s="214">
        <v>60</v>
      </c>
      <c r="E298" s="199"/>
      <c r="F298" s="200"/>
      <c r="G298" s="200"/>
      <c r="H298" s="216"/>
    </row>
    <row r="299" spans="1:8">
      <c r="A299" s="283" t="s">
        <v>1492</v>
      </c>
      <c r="B299" s="213" t="s">
        <v>298</v>
      </c>
      <c r="C299" s="212" t="s">
        <v>299</v>
      </c>
      <c r="D299" s="214">
        <v>600</v>
      </c>
      <c r="E299" s="199"/>
      <c r="F299" s="200"/>
      <c r="G299" s="200"/>
      <c r="H299" s="216"/>
    </row>
    <row r="300" spans="1:8">
      <c r="A300" s="283" t="s">
        <v>1493</v>
      </c>
      <c r="B300" s="213" t="s">
        <v>301</v>
      </c>
      <c r="C300" s="212" t="s">
        <v>16</v>
      </c>
      <c r="D300" s="214">
        <v>60</v>
      </c>
      <c r="E300" s="199"/>
      <c r="F300" s="200"/>
      <c r="G300" s="200"/>
      <c r="H300" s="216"/>
    </row>
    <row r="301" spans="1:8">
      <c r="A301" s="283" t="s">
        <v>1494</v>
      </c>
      <c r="B301" s="213" t="s">
        <v>302</v>
      </c>
      <c r="C301" s="212" t="s">
        <v>278</v>
      </c>
      <c r="D301" s="214">
        <v>8</v>
      </c>
      <c r="E301" s="199"/>
      <c r="F301" s="200"/>
      <c r="G301" s="200"/>
      <c r="H301" s="216"/>
    </row>
    <row r="302" spans="1:8">
      <c r="A302" s="298" t="s">
        <v>326</v>
      </c>
      <c r="B302" s="299" t="s">
        <v>608</v>
      </c>
      <c r="C302" s="298"/>
      <c r="D302" s="298"/>
      <c r="E302" s="199"/>
      <c r="F302" s="200"/>
      <c r="G302" s="200"/>
      <c r="H302" s="216"/>
    </row>
    <row r="303" spans="1:8">
      <c r="A303" s="189">
        <v>1</v>
      </c>
      <c r="B303" s="190" t="s">
        <v>609</v>
      </c>
      <c r="C303" s="189" t="s">
        <v>23</v>
      </c>
      <c r="D303" s="193">
        <v>3</v>
      </c>
      <c r="E303" s="199" t="s">
        <v>2269</v>
      </c>
      <c r="F303" s="200"/>
      <c r="G303" s="200"/>
      <c r="H303" s="216"/>
    </row>
    <row r="304" spans="1:8" ht="46.8">
      <c r="A304" s="196" t="s">
        <v>14</v>
      </c>
      <c r="B304" s="204" t="s">
        <v>1303</v>
      </c>
      <c r="C304" s="196" t="s">
        <v>23</v>
      </c>
      <c r="D304" s="205">
        <v>3</v>
      </c>
      <c r="E304" s="199" t="s">
        <v>14</v>
      </c>
      <c r="F304" s="200">
        <v>5</v>
      </c>
      <c r="G304" s="200">
        <v>29</v>
      </c>
      <c r="H304" s="216"/>
    </row>
    <row r="305" spans="1:8">
      <c r="A305" s="300" t="s">
        <v>313</v>
      </c>
      <c r="B305" s="301" t="s">
        <v>610</v>
      </c>
      <c r="C305" s="300" t="s">
        <v>16</v>
      </c>
      <c r="D305" s="214">
        <v>3</v>
      </c>
      <c r="E305" s="199"/>
      <c r="F305" s="200"/>
      <c r="G305" s="200"/>
      <c r="H305" s="216"/>
    </row>
    <row r="306" spans="1:8" ht="156">
      <c r="A306" s="300"/>
      <c r="B306" s="301" t="s">
        <v>1091</v>
      </c>
      <c r="C306" s="300"/>
      <c r="D306" s="214"/>
      <c r="E306" s="199"/>
      <c r="F306" s="200"/>
      <c r="G306" s="200"/>
      <c r="H306" s="216"/>
    </row>
    <row r="307" spans="1:8">
      <c r="A307" s="300" t="s">
        <v>315</v>
      </c>
      <c r="B307" s="301" t="s">
        <v>585</v>
      </c>
      <c r="C307" s="300" t="s">
        <v>16</v>
      </c>
      <c r="D307" s="214">
        <v>3</v>
      </c>
      <c r="E307" s="199"/>
      <c r="F307" s="200"/>
      <c r="G307" s="200"/>
      <c r="H307" s="200"/>
    </row>
    <row r="308" spans="1:8" ht="109.2">
      <c r="A308" s="300"/>
      <c r="B308" s="302" t="s">
        <v>2161</v>
      </c>
      <c r="C308" s="300"/>
      <c r="D308" s="214"/>
      <c r="E308" s="194"/>
      <c r="F308" s="195"/>
      <c r="G308" s="195"/>
      <c r="H308" s="222"/>
    </row>
    <row r="309" spans="1:8">
      <c r="A309" s="300" t="s">
        <v>316</v>
      </c>
      <c r="B309" s="303" t="s">
        <v>611</v>
      </c>
      <c r="C309" s="300" t="s">
        <v>70</v>
      </c>
      <c r="D309" s="214">
        <v>3</v>
      </c>
      <c r="E309" s="199"/>
      <c r="F309" s="200"/>
      <c r="G309" s="200"/>
      <c r="H309" s="200"/>
    </row>
    <row r="310" spans="1:8" ht="46.8">
      <c r="A310" s="303"/>
      <c r="B310" s="301" t="s">
        <v>147</v>
      </c>
      <c r="C310" s="303"/>
      <c r="D310" s="214"/>
      <c r="E310" s="199"/>
      <c r="F310" s="200"/>
      <c r="G310" s="200"/>
      <c r="H310" s="200"/>
    </row>
    <row r="311" spans="1:8">
      <c r="A311" s="212" t="s">
        <v>821</v>
      </c>
      <c r="B311" s="213" t="s">
        <v>1999</v>
      </c>
      <c r="C311" s="212" t="s">
        <v>16</v>
      </c>
      <c r="D311" s="214">
        <v>3</v>
      </c>
      <c r="E311" s="199"/>
      <c r="F311" s="241"/>
      <c r="G311" s="241"/>
      <c r="H311" s="241"/>
    </row>
    <row r="312" spans="1:8" ht="46.8">
      <c r="A312" s="212"/>
      <c r="B312" s="233" t="s">
        <v>2000</v>
      </c>
      <c r="C312" s="212"/>
      <c r="D312" s="214"/>
      <c r="E312" s="199"/>
      <c r="F312" s="200"/>
      <c r="G312" s="200"/>
      <c r="H312" s="216"/>
    </row>
    <row r="313" spans="1:8">
      <c r="A313" s="212" t="s">
        <v>824</v>
      </c>
      <c r="B313" s="213" t="s">
        <v>2001</v>
      </c>
      <c r="C313" s="212" t="s">
        <v>16</v>
      </c>
      <c r="D313" s="214">
        <v>3</v>
      </c>
      <c r="E313" s="199"/>
      <c r="F313" s="200"/>
      <c r="G313" s="200"/>
      <c r="H313" s="216"/>
    </row>
    <row r="314" spans="1:8" ht="62.4">
      <c r="A314" s="212"/>
      <c r="B314" s="233" t="s">
        <v>2002</v>
      </c>
      <c r="C314" s="212"/>
      <c r="D314" s="214"/>
      <c r="E314" s="199"/>
      <c r="F314" s="200"/>
      <c r="G314" s="200"/>
      <c r="H314" s="216"/>
    </row>
    <row r="315" spans="1:8">
      <c r="A315" s="300" t="s">
        <v>826</v>
      </c>
      <c r="B315" s="301" t="s">
        <v>586</v>
      </c>
      <c r="C315" s="300" t="s">
        <v>16</v>
      </c>
      <c r="D315" s="214">
        <v>3</v>
      </c>
      <c r="E315" s="199"/>
      <c r="F315" s="200"/>
      <c r="G315" s="200"/>
      <c r="H315" s="216"/>
    </row>
    <row r="316" spans="1:8" ht="93.6">
      <c r="A316" s="303"/>
      <c r="B316" s="301" t="s">
        <v>182</v>
      </c>
      <c r="C316" s="303"/>
      <c r="D316" s="214"/>
      <c r="E316" s="199"/>
      <c r="F316" s="200"/>
      <c r="G316" s="200"/>
      <c r="H316" s="216"/>
    </row>
    <row r="317" spans="1:8">
      <c r="A317" s="300" t="s">
        <v>828</v>
      </c>
      <c r="B317" s="213" t="s">
        <v>1481</v>
      </c>
      <c r="C317" s="300" t="s">
        <v>1184</v>
      </c>
      <c r="D317" s="214">
        <v>3</v>
      </c>
      <c r="E317" s="199"/>
      <c r="F317" s="200"/>
      <c r="G317" s="200"/>
      <c r="H317" s="216"/>
    </row>
    <row r="318" spans="1:8">
      <c r="A318" s="232" t="s">
        <v>936</v>
      </c>
      <c r="B318" s="203" t="s">
        <v>297</v>
      </c>
      <c r="C318" s="212" t="s">
        <v>48</v>
      </c>
      <c r="D318" s="214">
        <v>10</v>
      </c>
      <c r="E318" s="199"/>
      <c r="F318" s="200"/>
      <c r="G318" s="200"/>
      <c r="H318" s="216"/>
    </row>
    <row r="319" spans="1:8">
      <c r="A319" s="232" t="s">
        <v>938</v>
      </c>
      <c r="B319" s="203" t="s">
        <v>298</v>
      </c>
      <c r="C319" s="212" t="s">
        <v>299</v>
      </c>
      <c r="D319" s="214">
        <v>100</v>
      </c>
      <c r="E319" s="199"/>
      <c r="F319" s="200"/>
      <c r="G319" s="200"/>
      <c r="H319" s="216"/>
    </row>
    <row r="320" spans="1:8">
      <c r="A320" s="232" t="s">
        <v>1558</v>
      </c>
      <c r="B320" s="203" t="s">
        <v>301</v>
      </c>
      <c r="C320" s="212" t="s">
        <v>16</v>
      </c>
      <c r="D320" s="214">
        <v>10</v>
      </c>
      <c r="E320" s="199"/>
      <c r="F320" s="200"/>
      <c r="G320" s="200"/>
      <c r="H320" s="216"/>
    </row>
    <row r="321" spans="1:9">
      <c r="A321" s="232" t="s">
        <v>1559</v>
      </c>
      <c r="B321" s="203" t="s">
        <v>302</v>
      </c>
      <c r="C321" s="212" t="s">
        <v>278</v>
      </c>
      <c r="D321" s="214">
        <v>1</v>
      </c>
      <c r="E321" s="194"/>
      <c r="F321" s="195"/>
      <c r="G321" s="195"/>
      <c r="H321" s="195"/>
    </row>
    <row r="322" spans="1:9">
      <c r="A322" s="304" t="s">
        <v>18</v>
      </c>
      <c r="B322" s="305" t="s">
        <v>612</v>
      </c>
      <c r="C322" s="306" t="s">
        <v>16</v>
      </c>
      <c r="D322" s="205">
        <v>3</v>
      </c>
      <c r="E322" s="199" t="s">
        <v>18</v>
      </c>
      <c r="F322" s="200">
        <v>5</v>
      </c>
      <c r="G322" s="200">
        <v>30</v>
      </c>
      <c r="H322" s="195"/>
    </row>
    <row r="323" spans="1:9" ht="46.8">
      <c r="A323" s="305"/>
      <c r="B323" s="301" t="s">
        <v>2056</v>
      </c>
      <c r="C323" s="305"/>
      <c r="D323" s="205"/>
      <c r="E323" s="199"/>
      <c r="F323" s="200"/>
      <c r="G323" s="200"/>
      <c r="H323" s="200"/>
    </row>
    <row r="324" spans="1:9">
      <c r="A324" s="196" t="s">
        <v>21</v>
      </c>
      <c r="B324" s="224" t="s">
        <v>613</v>
      </c>
      <c r="C324" s="196" t="s">
        <v>16</v>
      </c>
      <c r="D324" s="205">
        <v>3</v>
      </c>
      <c r="E324" s="199" t="s">
        <v>21</v>
      </c>
      <c r="F324" s="200">
        <v>5</v>
      </c>
      <c r="G324" s="200">
        <v>30</v>
      </c>
      <c r="H324" s="216"/>
    </row>
    <row r="325" spans="1:9">
      <c r="A325" s="196" t="s">
        <v>25</v>
      </c>
      <c r="B325" s="224" t="s">
        <v>1561</v>
      </c>
      <c r="C325" s="196" t="s">
        <v>16</v>
      </c>
      <c r="D325" s="205">
        <v>6</v>
      </c>
      <c r="E325" s="199" t="s">
        <v>25</v>
      </c>
      <c r="F325" s="200">
        <v>10</v>
      </c>
      <c r="G325" s="200">
        <v>30</v>
      </c>
      <c r="H325" s="216"/>
    </row>
    <row r="326" spans="1:9">
      <c r="A326" s="298">
        <v>2</v>
      </c>
      <c r="B326" s="307" t="s">
        <v>614</v>
      </c>
      <c r="C326" s="298" t="s">
        <v>13</v>
      </c>
      <c r="D326" s="193">
        <v>1</v>
      </c>
      <c r="E326" s="199" t="s">
        <v>751</v>
      </c>
      <c r="F326" s="200"/>
      <c r="G326" s="200"/>
      <c r="H326" s="216"/>
    </row>
    <row r="327" spans="1:9">
      <c r="A327" s="304" t="s">
        <v>61</v>
      </c>
      <c r="B327" s="305" t="s">
        <v>1560</v>
      </c>
      <c r="C327" s="306" t="s">
        <v>16</v>
      </c>
      <c r="D327" s="205">
        <v>1</v>
      </c>
      <c r="E327" s="199" t="s">
        <v>61</v>
      </c>
      <c r="F327" s="200">
        <v>1</v>
      </c>
      <c r="G327" s="200">
        <v>30</v>
      </c>
      <c r="H327" s="216"/>
      <c r="I327" s="158" t="s">
        <v>1599</v>
      </c>
    </row>
    <row r="328" spans="1:9" ht="93.6">
      <c r="A328" s="305"/>
      <c r="B328" s="301" t="s">
        <v>2167</v>
      </c>
      <c r="C328" s="305"/>
      <c r="D328" s="205"/>
      <c r="E328" s="199"/>
      <c r="F328" s="200"/>
      <c r="G328" s="200"/>
      <c r="H328" s="216"/>
    </row>
    <row r="329" spans="1:9">
      <c r="A329" s="304" t="s">
        <v>63</v>
      </c>
      <c r="B329" s="305" t="s">
        <v>1562</v>
      </c>
      <c r="C329" s="306" t="s">
        <v>23</v>
      </c>
      <c r="D329" s="205">
        <v>3</v>
      </c>
      <c r="E329" s="199" t="s">
        <v>63</v>
      </c>
      <c r="F329" s="200">
        <v>3</v>
      </c>
      <c r="G329" s="200">
        <v>30</v>
      </c>
      <c r="H329" s="216"/>
      <c r="I329" s="158" t="s">
        <v>1599</v>
      </c>
    </row>
    <row r="330" spans="1:9" ht="124.8">
      <c r="A330" s="305"/>
      <c r="B330" s="302" t="s">
        <v>2052</v>
      </c>
      <c r="C330" s="305"/>
      <c r="D330" s="205"/>
      <c r="E330" s="199"/>
      <c r="F330" s="200"/>
      <c r="G330" s="200"/>
      <c r="H330" s="216"/>
    </row>
    <row r="331" spans="1:9">
      <c r="A331" s="304" t="s">
        <v>65</v>
      </c>
      <c r="B331" s="305" t="s">
        <v>1563</v>
      </c>
      <c r="C331" s="306" t="s">
        <v>16</v>
      </c>
      <c r="D331" s="205">
        <v>1</v>
      </c>
      <c r="E331" s="199" t="s">
        <v>65</v>
      </c>
      <c r="F331" s="200">
        <v>1</v>
      </c>
      <c r="G331" s="200">
        <v>30</v>
      </c>
      <c r="H331" s="216"/>
      <c r="I331" s="158" t="s">
        <v>1599</v>
      </c>
    </row>
    <row r="332" spans="1:9" ht="124.5" customHeight="1">
      <c r="A332" s="305"/>
      <c r="B332" s="301" t="s">
        <v>2168</v>
      </c>
      <c r="C332" s="305"/>
      <c r="D332" s="205"/>
      <c r="E332" s="199"/>
      <c r="F332" s="200"/>
      <c r="G332" s="200"/>
      <c r="H332" s="216"/>
    </row>
    <row r="333" spans="1:9">
      <c r="A333" s="304" t="s">
        <v>523</v>
      </c>
      <c r="B333" s="305" t="s">
        <v>616</v>
      </c>
      <c r="C333" s="306" t="s">
        <v>23</v>
      </c>
      <c r="D333" s="205">
        <v>1</v>
      </c>
      <c r="E333" s="199" t="s">
        <v>523</v>
      </c>
      <c r="F333" s="200">
        <v>1</v>
      </c>
      <c r="G333" s="200">
        <v>30</v>
      </c>
      <c r="H333" s="216"/>
    </row>
    <row r="334" spans="1:9" ht="93.6">
      <c r="A334" s="305"/>
      <c r="B334" s="301" t="s">
        <v>617</v>
      </c>
      <c r="C334" s="305"/>
      <c r="D334" s="205"/>
      <c r="E334" s="199"/>
      <c r="F334" s="200"/>
      <c r="G334" s="200"/>
      <c r="H334" s="216"/>
    </row>
    <row r="335" spans="1:9">
      <c r="A335" s="298">
        <v>3</v>
      </c>
      <c r="B335" s="307" t="s">
        <v>618</v>
      </c>
      <c r="C335" s="298" t="s">
        <v>13</v>
      </c>
      <c r="D335" s="193">
        <v>1</v>
      </c>
      <c r="E335" s="199" t="s">
        <v>753</v>
      </c>
      <c r="F335" s="200"/>
      <c r="G335" s="200"/>
      <c r="H335" s="216"/>
    </row>
    <row r="336" spans="1:9" ht="68.25" customHeight="1">
      <c r="A336" s="304" t="s">
        <v>75</v>
      </c>
      <c r="B336" s="224" t="s">
        <v>1304</v>
      </c>
      <c r="C336" s="306" t="s">
        <v>23</v>
      </c>
      <c r="D336" s="205">
        <v>1</v>
      </c>
      <c r="E336" s="199" t="s">
        <v>75</v>
      </c>
      <c r="F336" s="200">
        <v>1</v>
      </c>
      <c r="G336" s="200">
        <v>30</v>
      </c>
      <c r="H336" s="216"/>
    </row>
    <row r="337" spans="1:8">
      <c r="A337" s="300" t="s">
        <v>619</v>
      </c>
      <c r="B337" s="203" t="s">
        <v>620</v>
      </c>
      <c r="C337" s="300" t="s">
        <v>16</v>
      </c>
      <c r="D337" s="214">
        <v>1</v>
      </c>
      <c r="E337" s="199"/>
      <c r="F337" s="200"/>
      <c r="G337" s="200"/>
      <c r="H337" s="216"/>
    </row>
    <row r="338" spans="1:8" ht="156">
      <c r="A338" s="300"/>
      <c r="B338" s="301" t="s">
        <v>1091</v>
      </c>
      <c r="C338" s="300"/>
      <c r="D338" s="214"/>
      <c r="E338" s="199"/>
      <c r="F338" s="200"/>
      <c r="G338" s="200"/>
      <c r="H338" s="216"/>
    </row>
    <row r="339" spans="1:8">
      <c r="A339" s="300" t="s">
        <v>621</v>
      </c>
      <c r="B339" s="301" t="s">
        <v>585</v>
      </c>
      <c r="C339" s="300" t="s">
        <v>16</v>
      </c>
      <c r="D339" s="214">
        <v>1</v>
      </c>
      <c r="E339" s="199"/>
      <c r="F339" s="200"/>
      <c r="G339" s="200"/>
      <c r="H339" s="216"/>
    </row>
    <row r="340" spans="1:8" ht="109.2">
      <c r="A340" s="300"/>
      <c r="B340" s="302" t="s">
        <v>2161</v>
      </c>
      <c r="C340" s="300"/>
      <c r="D340" s="214"/>
      <c r="E340" s="199"/>
      <c r="F340" s="200"/>
      <c r="G340" s="200"/>
      <c r="H340" s="216"/>
    </row>
    <row r="341" spans="1:8">
      <c r="A341" s="300" t="s">
        <v>622</v>
      </c>
      <c r="B341" s="301" t="s">
        <v>623</v>
      </c>
      <c r="C341" s="300" t="s">
        <v>70</v>
      </c>
      <c r="D341" s="214">
        <v>1</v>
      </c>
      <c r="E341" s="199"/>
      <c r="F341" s="200"/>
      <c r="G341" s="200"/>
      <c r="H341" s="216"/>
    </row>
    <row r="342" spans="1:8" ht="140.4">
      <c r="A342" s="300"/>
      <c r="B342" s="302" t="s">
        <v>1092</v>
      </c>
      <c r="C342" s="300"/>
      <c r="D342" s="214"/>
      <c r="E342" s="199"/>
      <c r="F342" s="200"/>
      <c r="G342" s="200"/>
      <c r="H342" s="216"/>
    </row>
    <row r="343" spans="1:8">
      <c r="A343" s="212" t="s">
        <v>622</v>
      </c>
      <c r="B343" s="213" t="s">
        <v>1999</v>
      </c>
      <c r="C343" s="212" t="s">
        <v>16</v>
      </c>
      <c r="D343" s="214">
        <v>3</v>
      </c>
      <c r="E343" s="194"/>
      <c r="F343" s="195"/>
      <c r="G343" s="195"/>
      <c r="H343" s="195"/>
    </row>
    <row r="344" spans="1:8" ht="46.8">
      <c r="A344" s="212"/>
      <c r="B344" s="233" t="s">
        <v>2000</v>
      </c>
      <c r="C344" s="212"/>
      <c r="D344" s="214"/>
      <c r="E344" s="194"/>
      <c r="F344" s="195"/>
      <c r="G344" s="195"/>
      <c r="H344" s="195"/>
    </row>
    <row r="345" spans="1:8">
      <c r="A345" s="212" t="s">
        <v>624</v>
      </c>
      <c r="B345" s="213" t="s">
        <v>2001</v>
      </c>
      <c r="C345" s="212" t="s">
        <v>16</v>
      </c>
      <c r="D345" s="214">
        <v>3</v>
      </c>
      <c r="E345" s="199"/>
      <c r="F345" s="200"/>
      <c r="G345" s="200"/>
      <c r="H345" s="200"/>
    </row>
    <row r="346" spans="1:8" ht="62.4">
      <c r="A346" s="212"/>
      <c r="B346" s="233" t="s">
        <v>2002</v>
      </c>
      <c r="C346" s="212"/>
      <c r="D346" s="214"/>
      <c r="E346" s="199"/>
      <c r="F346" s="200"/>
      <c r="G346" s="200"/>
      <c r="H346" s="200"/>
    </row>
    <row r="347" spans="1:8">
      <c r="A347" s="304" t="s">
        <v>78</v>
      </c>
      <c r="B347" s="308" t="s">
        <v>2367</v>
      </c>
      <c r="C347" s="306" t="s">
        <v>23</v>
      </c>
      <c r="D347" s="205">
        <v>1</v>
      </c>
      <c r="E347" s="199" t="s">
        <v>78</v>
      </c>
      <c r="F347" s="200">
        <v>1</v>
      </c>
      <c r="G347" s="200">
        <v>30</v>
      </c>
      <c r="H347" s="200"/>
    </row>
    <row r="348" spans="1:8" ht="124.8">
      <c r="A348" s="306"/>
      <c r="B348" s="302" t="s">
        <v>625</v>
      </c>
      <c r="C348" s="305"/>
      <c r="D348" s="205"/>
      <c r="E348" s="199"/>
      <c r="F348" s="200"/>
      <c r="G348" s="200"/>
      <c r="H348" s="200"/>
    </row>
    <row r="349" spans="1:8">
      <c r="A349" s="304" t="s">
        <v>81</v>
      </c>
      <c r="B349" s="309" t="s">
        <v>1561</v>
      </c>
      <c r="C349" s="306" t="s">
        <v>16</v>
      </c>
      <c r="D349" s="205">
        <v>4</v>
      </c>
      <c r="E349" s="199" t="s">
        <v>81</v>
      </c>
      <c r="F349" s="200">
        <v>4</v>
      </c>
      <c r="G349" s="200">
        <v>30</v>
      </c>
      <c r="H349" s="200"/>
    </row>
    <row r="350" spans="1:8" ht="156">
      <c r="A350" s="305"/>
      <c r="B350" s="301" t="s">
        <v>2100</v>
      </c>
      <c r="C350" s="305"/>
      <c r="D350" s="205"/>
      <c r="E350" s="199"/>
      <c r="F350" s="200"/>
      <c r="G350" s="200"/>
      <c r="H350" s="200"/>
    </row>
    <row r="351" spans="1:8">
      <c r="A351" s="298">
        <v>4</v>
      </c>
      <c r="B351" s="299" t="s">
        <v>626</v>
      </c>
      <c r="C351" s="298" t="s">
        <v>16</v>
      </c>
      <c r="D351" s="193">
        <v>50</v>
      </c>
      <c r="E351" s="199" t="s">
        <v>360</v>
      </c>
      <c r="F351" s="241">
        <v>50</v>
      </c>
      <c r="G351" s="241">
        <v>30</v>
      </c>
      <c r="H351" s="241"/>
    </row>
    <row r="352" spans="1:8" ht="109.2">
      <c r="A352" s="305"/>
      <c r="B352" s="309" t="s">
        <v>2169</v>
      </c>
      <c r="C352" s="305"/>
      <c r="D352" s="205"/>
      <c r="E352" s="199"/>
      <c r="F352" s="200"/>
      <c r="G352" s="200"/>
      <c r="H352" s="216"/>
    </row>
    <row r="353" spans="1:8">
      <c r="A353" s="298">
        <v>5</v>
      </c>
      <c r="B353" s="299" t="s">
        <v>627</v>
      </c>
      <c r="C353" s="298" t="s">
        <v>23</v>
      </c>
      <c r="D353" s="193">
        <v>20</v>
      </c>
      <c r="E353" s="199" t="s">
        <v>319</v>
      </c>
      <c r="F353" s="200">
        <v>20</v>
      </c>
      <c r="G353" s="200">
        <v>30</v>
      </c>
      <c r="H353" s="216"/>
    </row>
    <row r="354" spans="1:8" ht="62.4">
      <c r="A354" s="305"/>
      <c r="B354" s="301" t="s">
        <v>2170</v>
      </c>
      <c r="C354" s="305"/>
      <c r="D354" s="205"/>
      <c r="E354" s="199"/>
      <c r="F354" s="200"/>
      <c r="G354" s="200"/>
      <c r="H354" s="216"/>
    </row>
    <row r="355" spans="1:8">
      <c r="A355" s="298" t="s">
        <v>358</v>
      </c>
      <c r="B355" s="299" t="s">
        <v>628</v>
      </c>
      <c r="C355" s="298"/>
      <c r="D355" s="205"/>
      <c r="E355" s="216"/>
      <c r="F355" s="216"/>
      <c r="G355" s="216"/>
      <c r="H355" s="216"/>
    </row>
    <row r="356" spans="1:8" ht="31.2">
      <c r="A356" s="298">
        <v>1</v>
      </c>
      <c r="B356" s="299" t="s">
        <v>2366</v>
      </c>
      <c r="C356" s="298" t="s">
        <v>23</v>
      </c>
      <c r="D356" s="193">
        <v>1</v>
      </c>
      <c r="E356" s="216">
        <v>2</v>
      </c>
      <c r="F356" s="216">
        <v>1</v>
      </c>
      <c r="G356" s="216">
        <v>30</v>
      </c>
      <c r="H356" s="216"/>
    </row>
    <row r="357" spans="1:8" ht="156">
      <c r="A357" s="305"/>
      <c r="B357" s="301" t="s">
        <v>629</v>
      </c>
      <c r="C357" s="305"/>
      <c r="D357" s="205"/>
      <c r="E357" s="216"/>
      <c r="F357" s="216"/>
      <c r="G357" s="216"/>
      <c r="H357" s="216"/>
    </row>
    <row r="358" spans="1:8">
      <c r="A358" s="298">
        <v>2</v>
      </c>
      <c r="B358" s="307" t="s">
        <v>2365</v>
      </c>
      <c r="C358" s="298" t="s">
        <v>23</v>
      </c>
      <c r="D358" s="193">
        <v>5</v>
      </c>
      <c r="E358" s="216">
        <v>3</v>
      </c>
      <c r="F358" s="216">
        <v>10</v>
      </c>
      <c r="G358" s="216">
        <v>30</v>
      </c>
      <c r="H358" s="216"/>
    </row>
    <row r="359" spans="1:8" ht="124.8">
      <c r="A359" s="305"/>
      <c r="B359" s="302" t="s">
        <v>2171</v>
      </c>
      <c r="C359" s="305"/>
      <c r="D359" s="205"/>
      <c r="E359" s="216"/>
      <c r="F359" s="216"/>
      <c r="G359" s="216"/>
      <c r="H359" s="216"/>
    </row>
    <row r="360" spans="1:8" ht="31.2">
      <c r="A360" s="298">
        <v>3</v>
      </c>
      <c r="B360" s="299" t="s">
        <v>2364</v>
      </c>
      <c r="C360" s="298" t="s">
        <v>23</v>
      </c>
      <c r="D360" s="193">
        <v>2</v>
      </c>
      <c r="E360" s="216">
        <v>4</v>
      </c>
      <c r="F360" s="216">
        <v>2</v>
      </c>
      <c r="G360" s="216">
        <v>30</v>
      </c>
      <c r="H360" s="216"/>
    </row>
    <row r="361" spans="1:8" ht="171.6">
      <c r="A361" s="305"/>
      <c r="B361" s="301" t="s">
        <v>630</v>
      </c>
      <c r="C361" s="305"/>
      <c r="D361" s="193"/>
      <c r="E361" s="216"/>
      <c r="F361" s="216"/>
      <c r="G361" s="216"/>
      <c r="H361" s="216"/>
    </row>
    <row r="362" spans="1:8">
      <c r="A362" s="298">
        <v>4</v>
      </c>
      <c r="B362" s="299" t="s">
        <v>631</v>
      </c>
      <c r="C362" s="298" t="s">
        <v>16</v>
      </c>
      <c r="D362" s="193">
        <v>10</v>
      </c>
      <c r="E362" s="216">
        <v>5</v>
      </c>
      <c r="F362" s="216">
        <v>30</v>
      </c>
      <c r="G362" s="216">
        <v>31</v>
      </c>
      <c r="H362" s="216"/>
    </row>
    <row r="363" spans="1:8" ht="140.4">
      <c r="A363" s="305"/>
      <c r="B363" s="301" t="s">
        <v>2172</v>
      </c>
      <c r="C363" s="305"/>
      <c r="D363" s="193"/>
      <c r="E363" s="216"/>
      <c r="F363" s="216"/>
      <c r="G363" s="216"/>
      <c r="H363" s="216"/>
    </row>
    <row r="364" spans="1:8">
      <c r="A364" s="298">
        <v>5</v>
      </c>
      <c r="B364" s="299" t="s">
        <v>2363</v>
      </c>
      <c r="C364" s="298" t="s">
        <v>23</v>
      </c>
      <c r="D364" s="193">
        <v>3</v>
      </c>
      <c r="E364" s="216">
        <v>6</v>
      </c>
      <c r="F364" s="216">
        <v>3</v>
      </c>
      <c r="G364" s="216">
        <v>31</v>
      </c>
      <c r="H364" s="216"/>
    </row>
    <row r="365" spans="1:8" ht="187.2">
      <c r="A365" s="305"/>
      <c r="B365" s="301" t="s">
        <v>632</v>
      </c>
      <c r="C365" s="305"/>
      <c r="D365" s="205"/>
      <c r="E365" s="219"/>
      <c r="F365" s="219"/>
      <c r="G365" s="219"/>
      <c r="H365" s="219"/>
    </row>
    <row r="366" spans="1:8" ht="16.2">
      <c r="A366" s="298">
        <v>6</v>
      </c>
      <c r="B366" s="299" t="s">
        <v>2362</v>
      </c>
      <c r="C366" s="298" t="s">
        <v>471</v>
      </c>
      <c r="D366" s="193">
        <v>1</v>
      </c>
      <c r="E366" s="245">
        <v>7</v>
      </c>
      <c r="F366" s="245">
        <v>1</v>
      </c>
      <c r="G366" s="245">
        <v>31</v>
      </c>
      <c r="H366" s="245"/>
    </row>
    <row r="367" spans="1:8" ht="109.2">
      <c r="A367" s="305"/>
      <c r="B367" s="301" t="s">
        <v>2361</v>
      </c>
      <c r="C367" s="305"/>
      <c r="D367" s="205"/>
      <c r="E367" s="216"/>
      <c r="F367" s="216"/>
      <c r="G367" s="216"/>
      <c r="H367" s="216"/>
    </row>
    <row r="368" spans="1:8">
      <c r="A368" s="298">
        <v>7</v>
      </c>
      <c r="B368" s="299" t="s">
        <v>633</v>
      </c>
      <c r="C368" s="298" t="s">
        <v>23</v>
      </c>
      <c r="D368" s="193">
        <v>1</v>
      </c>
      <c r="E368" s="216">
        <v>8</v>
      </c>
      <c r="F368" s="216">
        <v>2</v>
      </c>
      <c r="G368" s="216">
        <v>31</v>
      </c>
      <c r="H368" s="216"/>
    </row>
    <row r="369" spans="1:8" ht="109.2">
      <c r="A369" s="305"/>
      <c r="B369" s="301" t="s">
        <v>634</v>
      </c>
      <c r="C369" s="305"/>
      <c r="D369" s="205"/>
      <c r="E369" s="216"/>
      <c r="F369" s="216"/>
      <c r="G369" s="216"/>
      <c r="H369" s="216"/>
    </row>
    <row r="370" spans="1:8" s="161" customFormat="1">
      <c r="A370" s="189" t="s">
        <v>635</v>
      </c>
      <c r="B370" s="278" t="s">
        <v>636</v>
      </c>
      <c r="C370" s="189"/>
      <c r="D370" s="205"/>
      <c r="E370" s="216"/>
      <c r="F370" s="216"/>
      <c r="G370" s="216"/>
      <c r="H370" s="216"/>
    </row>
    <row r="371" spans="1:8" s="161" customFormat="1" ht="31.2">
      <c r="A371" s="310" t="s">
        <v>8</v>
      </c>
      <c r="B371" s="311" t="s">
        <v>637</v>
      </c>
      <c r="C371" s="312"/>
      <c r="D371" s="205"/>
      <c r="E371" s="195"/>
      <c r="F371" s="195"/>
      <c r="G371" s="195"/>
      <c r="H371" s="195"/>
    </row>
    <row r="372" spans="1:8">
      <c r="A372" s="189">
        <v>1</v>
      </c>
      <c r="B372" s="278" t="s">
        <v>638</v>
      </c>
      <c r="C372" s="189" t="s">
        <v>23</v>
      </c>
      <c r="D372" s="193">
        <v>4</v>
      </c>
      <c r="E372" s="195"/>
      <c r="F372" s="195"/>
      <c r="G372" s="195"/>
      <c r="H372" s="195"/>
    </row>
    <row r="373" spans="1:8" ht="46.8">
      <c r="A373" s="196" t="s">
        <v>14</v>
      </c>
      <c r="B373" s="204" t="s">
        <v>1305</v>
      </c>
      <c r="C373" s="196" t="s">
        <v>23</v>
      </c>
      <c r="D373" s="205">
        <v>4</v>
      </c>
      <c r="E373" s="200" t="s">
        <v>14</v>
      </c>
      <c r="F373" s="200">
        <v>4</v>
      </c>
      <c r="G373" s="200">
        <v>31</v>
      </c>
      <c r="H373" s="200"/>
    </row>
    <row r="374" spans="1:8">
      <c r="A374" s="252" t="s">
        <v>313</v>
      </c>
      <c r="B374" s="213" t="s">
        <v>639</v>
      </c>
      <c r="C374" s="212" t="s">
        <v>23</v>
      </c>
      <c r="D374" s="214">
        <v>4</v>
      </c>
      <c r="E374" s="200"/>
      <c r="F374" s="200"/>
      <c r="G374" s="200"/>
      <c r="H374" s="200"/>
    </row>
    <row r="375" spans="1:8" ht="140.4">
      <c r="A375" s="212"/>
      <c r="B375" s="203" t="s">
        <v>1272</v>
      </c>
      <c r="C375" s="212"/>
      <c r="D375" s="214"/>
      <c r="E375" s="200"/>
      <c r="F375" s="200"/>
      <c r="G375" s="200"/>
      <c r="H375" s="200"/>
    </row>
    <row r="376" spans="1:8">
      <c r="A376" s="212" t="s">
        <v>315</v>
      </c>
      <c r="B376" s="203" t="s">
        <v>641</v>
      </c>
      <c r="C376" s="212" t="s">
        <v>70</v>
      </c>
      <c r="D376" s="214">
        <v>4</v>
      </c>
      <c r="E376" s="200"/>
      <c r="F376" s="200"/>
      <c r="G376" s="200"/>
      <c r="H376" s="200"/>
    </row>
    <row r="377" spans="1:8" ht="233.4" customHeight="1">
      <c r="A377" s="284"/>
      <c r="B377" s="203" t="s">
        <v>642</v>
      </c>
      <c r="C377" s="284"/>
      <c r="D377" s="214"/>
      <c r="E377" s="200"/>
      <c r="F377" s="200"/>
      <c r="G377" s="200"/>
      <c r="H377" s="200"/>
    </row>
    <row r="378" spans="1:8">
      <c r="A378" s="212" t="s">
        <v>316</v>
      </c>
      <c r="B378" s="203" t="s">
        <v>643</v>
      </c>
      <c r="C378" s="212" t="s">
        <v>371</v>
      </c>
      <c r="D378" s="214">
        <v>4</v>
      </c>
      <c r="E378" s="200"/>
      <c r="F378" s="200"/>
      <c r="G378" s="200"/>
      <c r="H378" s="200"/>
    </row>
    <row r="379" spans="1:8" ht="156">
      <c r="A379" s="284"/>
      <c r="B379" s="203" t="s">
        <v>644</v>
      </c>
      <c r="C379" s="212" t="s">
        <v>371</v>
      </c>
      <c r="D379" s="214">
        <v>4</v>
      </c>
      <c r="E379" s="200"/>
      <c r="F379" s="200"/>
      <c r="G379" s="200"/>
      <c r="H379" s="200"/>
    </row>
    <row r="380" spans="1:8">
      <c r="A380" s="212" t="s">
        <v>821</v>
      </c>
      <c r="B380" s="203" t="s">
        <v>68</v>
      </c>
      <c r="C380" s="212" t="s">
        <v>16</v>
      </c>
      <c r="D380" s="214">
        <v>2</v>
      </c>
      <c r="E380" s="200"/>
      <c r="F380" s="200"/>
      <c r="G380" s="200"/>
      <c r="H380" s="200"/>
    </row>
    <row r="381" spans="1:8">
      <c r="A381" s="284"/>
      <c r="B381" s="203" t="s">
        <v>68</v>
      </c>
      <c r="C381" s="212"/>
      <c r="D381" s="214"/>
      <c r="E381" s="200"/>
      <c r="F381" s="200"/>
      <c r="G381" s="200"/>
      <c r="H381" s="200"/>
    </row>
    <row r="382" spans="1:8">
      <c r="A382" s="283" t="s">
        <v>824</v>
      </c>
      <c r="B382" s="213" t="s">
        <v>1481</v>
      </c>
      <c r="C382" s="212" t="s">
        <v>1184</v>
      </c>
      <c r="D382" s="214">
        <v>4</v>
      </c>
      <c r="E382" s="200"/>
      <c r="F382" s="200"/>
      <c r="G382" s="200"/>
      <c r="H382" s="200"/>
    </row>
    <row r="383" spans="1:8">
      <c r="A383" s="283" t="s">
        <v>826</v>
      </c>
      <c r="B383" s="213" t="s">
        <v>1999</v>
      </c>
      <c r="C383" s="212" t="s">
        <v>16</v>
      </c>
      <c r="D383" s="214">
        <v>4</v>
      </c>
      <c r="E383" s="200"/>
      <c r="F383" s="200"/>
      <c r="G383" s="200"/>
      <c r="H383" s="200"/>
    </row>
    <row r="384" spans="1:8" ht="46.8">
      <c r="A384" s="212"/>
      <c r="B384" s="233" t="s">
        <v>2000</v>
      </c>
      <c r="C384" s="212"/>
      <c r="D384" s="214"/>
      <c r="E384" s="200"/>
      <c r="F384" s="200"/>
      <c r="G384" s="200"/>
      <c r="H384" s="200"/>
    </row>
    <row r="385" spans="1:9">
      <c r="A385" s="212" t="s">
        <v>828</v>
      </c>
      <c r="B385" s="213" t="s">
        <v>2001</v>
      </c>
      <c r="C385" s="212" t="s">
        <v>16</v>
      </c>
      <c r="D385" s="214">
        <v>4</v>
      </c>
      <c r="E385" s="200"/>
      <c r="F385" s="200"/>
      <c r="G385" s="200"/>
      <c r="H385" s="200"/>
    </row>
    <row r="386" spans="1:9" ht="62.4">
      <c r="A386" s="212"/>
      <c r="B386" s="233" t="s">
        <v>2002</v>
      </c>
      <c r="C386" s="212"/>
      <c r="D386" s="214"/>
      <c r="E386" s="200"/>
      <c r="F386" s="200"/>
      <c r="G386" s="200"/>
      <c r="H386" s="200"/>
    </row>
    <row r="387" spans="1:9">
      <c r="A387" s="196" t="s">
        <v>18</v>
      </c>
      <c r="B387" s="224" t="s">
        <v>2360</v>
      </c>
      <c r="C387" s="196" t="s">
        <v>23</v>
      </c>
      <c r="D387" s="205">
        <v>4</v>
      </c>
      <c r="E387" s="200" t="s">
        <v>18</v>
      </c>
      <c r="F387" s="200">
        <v>4</v>
      </c>
      <c r="G387" s="200">
        <v>31</v>
      </c>
      <c r="H387" s="200"/>
    </row>
    <row r="388" spans="1:9" ht="93.6">
      <c r="A388" s="281"/>
      <c r="B388" s="203" t="s">
        <v>640</v>
      </c>
      <c r="C388" s="281"/>
      <c r="D388" s="205"/>
      <c r="E388" s="200"/>
      <c r="F388" s="200"/>
      <c r="G388" s="200"/>
      <c r="H388" s="200"/>
    </row>
    <row r="389" spans="1:9">
      <c r="A389" s="313">
        <v>2</v>
      </c>
      <c r="B389" s="278" t="s">
        <v>646</v>
      </c>
      <c r="C389" s="189" t="s">
        <v>23</v>
      </c>
      <c r="D389" s="193">
        <v>2</v>
      </c>
      <c r="E389" s="200"/>
      <c r="F389" s="200"/>
      <c r="G389" s="200"/>
      <c r="H389" s="200"/>
    </row>
    <row r="390" spans="1:9" ht="46.8">
      <c r="A390" s="196" t="s">
        <v>61</v>
      </c>
      <c r="B390" s="204" t="s">
        <v>1306</v>
      </c>
      <c r="C390" s="196" t="s">
        <v>23</v>
      </c>
      <c r="D390" s="205">
        <v>2</v>
      </c>
      <c r="E390" s="200" t="s">
        <v>61</v>
      </c>
      <c r="F390" s="200">
        <v>2</v>
      </c>
      <c r="G390" s="200">
        <v>31</v>
      </c>
      <c r="H390" s="200"/>
    </row>
    <row r="391" spans="1:9">
      <c r="A391" s="252" t="s">
        <v>1220</v>
      </c>
      <c r="B391" s="203" t="s">
        <v>1248</v>
      </c>
      <c r="C391" s="212" t="s">
        <v>16</v>
      </c>
      <c r="D391" s="214">
        <v>2</v>
      </c>
      <c r="E391" s="200"/>
      <c r="F391" s="200"/>
      <c r="G391" s="200"/>
      <c r="H391" s="200"/>
    </row>
    <row r="392" spans="1:9" ht="156">
      <c r="A392" s="212"/>
      <c r="B392" s="203" t="s">
        <v>1249</v>
      </c>
      <c r="C392" s="212"/>
      <c r="D392" s="214"/>
      <c r="E392" s="200"/>
      <c r="F392" s="200"/>
      <c r="G392" s="200"/>
      <c r="H392" s="200"/>
    </row>
    <row r="393" spans="1:9">
      <c r="A393" s="212" t="s">
        <v>1221</v>
      </c>
      <c r="B393" s="203" t="s">
        <v>68</v>
      </c>
      <c r="C393" s="212" t="s">
        <v>16</v>
      </c>
      <c r="D393" s="214">
        <v>2</v>
      </c>
      <c r="E393" s="200"/>
      <c r="F393" s="200"/>
      <c r="G393" s="200"/>
      <c r="H393" s="200"/>
      <c r="I393" s="158" t="s">
        <v>1250</v>
      </c>
    </row>
    <row r="394" spans="1:9">
      <c r="A394" s="212"/>
      <c r="B394" s="203" t="s">
        <v>68</v>
      </c>
      <c r="C394" s="212"/>
      <c r="D394" s="214"/>
      <c r="E394" s="200"/>
      <c r="F394" s="200"/>
      <c r="G394" s="200"/>
      <c r="H394" s="200"/>
    </row>
    <row r="395" spans="1:9" ht="31.2">
      <c r="A395" s="212" t="s">
        <v>1222</v>
      </c>
      <c r="B395" s="203" t="s">
        <v>647</v>
      </c>
      <c r="C395" s="212" t="s">
        <v>371</v>
      </c>
      <c r="D395" s="214">
        <v>2</v>
      </c>
      <c r="E395" s="200"/>
      <c r="F395" s="200"/>
      <c r="G395" s="200"/>
      <c r="H395" s="200"/>
    </row>
    <row r="396" spans="1:9" ht="124.8">
      <c r="A396" s="284"/>
      <c r="B396" s="203" t="s">
        <v>648</v>
      </c>
      <c r="C396" s="212" t="s">
        <v>371</v>
      </c>
      <c r="D396" s="214">
        <v>2</v>
      </c>
      <c r="E396" s="200"/>
      <c r="F396" s="200"/>
      <c r="G396" s="200"/>
      <c r="H396" s="200"/>
    </row>
    <row r="397" spans="1:9">
      <c r="A397" s="283" t="s">
        <v>71</v>
      </c>
      <c r="B397" s="213" t="s">
        <v>1481</v>
      </c>
      <c r="C397" s="212" t="s">
        <v>1184</v>
      </c>
      <c r="D397" s="214">
        <v>2</v>
      </c>
      <c r="E397" s="195"/>
      <c r="F397" s="195"/>
      <c r="G397" s="195"/>
      <c r="H397" s="195"/>
    </row>
    <row r="398" spans="1:9">
      <c r="A398" s="283" t="s">
        <v>71</v>
      </c>
      <c r="B398" s="213" t="s">
        <v>1999</v>
      </c>
      <c r="C398" s="212" t="s">
        <v>16</v>
      </c>
      <c r="D398" s="214">
        <v>2</v>
      </c>
      <c r="E398" s="200"/>
      <c r="F398" s="200"/>
      <c r="G398" s="200"/>
      <c r="H398" s="200"/>
    </row>
    <row r="399" spans="1:9" ht="46.8">
      <c r="A399" s="212"/>
      <c r="B399" s="233" t="s">
        <v>2000</v>
      </c>
      <c r="C399" s="212"/>
      <c r="D399" s="214"/>
      <c r="E399" s="200"/>
      <c r="F399" s="200"/>
      <c r="G399" s="200"/>
      <c r="H399" s="200"/>
    </row>
    <row r="400" spans="1:9">
      <c r="A400" s="212" t="s">
        <v>1223</v>
      </c>
      <c r="B400" s="213" t="s">
        <v>2001</v>
      </c>
      <c r="C400" s="212" t="s">
        <v>16</v>
      </c>
      <c r="D400" s="214">
        <v>2</v>
      </c>
      <c r="E400" s="200"/>
      <c r="F400" s="200"/>
      <c r="G400" s="200"/>
      <c r="H400" s="200"/>
    </row>
    <row r="401" spans="1:8" ht="62.4">
      <c r="A401" s="212"/>
      <c r="B401" s="233" t="s">
        <v>2002</v>
      </c>
      <c r="C401" s="212"/>
      <c r="D401" s="214"/>
      <c r="E401" s="216"/>
      <c r="F401" s="216"/>
      <c r="G401" s="216"/>
      <c r="H401" s="216"/>
    </row>
    <row r="402" spans="1:8">
      <c r="A402" s="189">
        <v>3</v>
      </c>
      <c r="B402" s="278" t="s">
        <v>649</v>
      </c>
      <c r="C402" s="189" t="s">
        <v>23</v>
      </c>
      <c r="D402" s="193">
        <v>2</v>
      </c>
      <c r="E402" s="216"/>
      <c r="F402" s="216"/>
      <c r="G402" s="216"/>
      <c r="H402" s="216"/>
    </row>
    <row r="403" spans="1:8" ht="46.8">
      <c r="A403" s="196" t="s">
        <v>75</v>
      </c>
      <c r="B403" s="204" t="s">
        <v>1307</v>
      </c>
      <c r="C403" s="196" t="s">
        <v>23</v>
      </c>
      <c r="D403" s="205">
        <v>2</v>
      </c>
      <c r="E403" s="216" t="s">
        <v>75</v>
      </c>
      <c r="F403" s="216">
        <v>2</v>
      </c>
      <c r="G403" s="216">
        <v>31</v>
      </c>
      <c r="H403" s="216"/>
    </row>
    <row r="404" spans="1:8">
      <c r="A404" s="212" t="s">
        <v>619</v>
      </c>
      <c r="B404" s="213" t="s">
        <v>650</v>
      </c>
      <c r="C404" s="212" t="s">
        <v>23</v>
      </c>
      <c r="D404" s="214">
        <v>2</v>
      </c>
      <c r="E404" s="216"/>
      <c r="F404" s="216"/>
      <c r="G404" s="216"/>
      <c r="H404" s="216"/>
    </row>
    <row r="405" spans="1:8" ht="156">
      <c r="A405" s="212"/>
      <c r="B405" s="203" t="s">
        <v>1093</v>
      </c>
      <c r="C405" s="212"/>
      <c r="D405" s="214"/>
      <c r="E405" s="216"/>
      <c r="F405" s="216"/>
      <c r="G405" s="216"/>
      <c r="H405" s="216"/>
    </row>
    <row r="406" spans="1:8">
      <c r="A406" s="212" t="s">
        <v>621</v>
      </c>
      <c r="B406" s="203" t="s">
        <v>68</v>
      </c>
      <c r="C406" s="212" t="s">
        <v>16</v>
      </c>
      <c r="D406" s="214">
        <v>2</v>
      </c>
      <c r="E406" s="216"/>
      <c r="F406" s="216"/>
      <c r="G406" s="216"/>
      <c r="H406" s="216"/>
    </row>
    <row r="407" spans="1:8">
      <c r="A407" s="212"/>
      <c r="B407" s="203" t="s">
        <v>68</v>
      </c>
      <c r="C407" s="212"/>
      <c r="D407" s="214"/>
      <c r="E407" s="216"/>
      <c r="F407" s="216"/>
      <c r="G407" s="216"/>
      <c r="H407" s="216"/>
    </row>
    <row r="408" spans="1:8">
      <c r="A408" s="212" t="s">
        <v>622</v>
      </c>
      <c r="B408" s="203" t="s">
        <v>1094</v>
      </c>
      <c r="C408" s="212" t="s">
        <v>371</v>
      </c>
      <c r="D408" s="214">
        <v>2</v>
      </c>
      <c r="E408" s="216"/>
      <c r="F408" s="216"/>
      <c r="G408" s="216"/>
      <c r="H408" s="216"/>
    </row>
    <row r="409" spans="1:8" ht="156">
      <c r="A409" s="284"/>
      <c r="B409" s="203" t="s">
        <v>651</v>
      </c>
      <c r="C409" s="284"/>
      <c r="D409" s="214"/>
      <c r="E409" s="216"/>
      <c r="F409" s="216"/>
      <c r="G409" s="216"/>
      <c r="H409" s="216"/>
    </row>
    <row r="410" spans="1:8">
      <c r="A410" s="283" t="s">
        <v>624</v>
      </c>
      <c r="B410" s="213" t="s">
        <v>1481</v>
      </c>
      <c r="C410" s="283" t="s">
        <v>1184</v>
      </c>
      <c r="D410" s="214">
        <v>2</v>
      </c>
      <c r="E410" s="216"/>
      <c r="F410" s="216"/>
      <c r="G410" s="216"/>
      <c r="H410" s="216"/>
    </row>
    <row r="411" spans="1:8">
      <c r="A411" s="283" t="s">
        <v>1228</v>
      </c>
      <c r="B411" s="213" t="s">
        <v>1999</v>
      </c>
      <c r="C411" s="212" t="s">
        <v>16</v>
      </c>
      <c r="D411" s="214">
        <v>4</v>
      </c>
      <c r="E411" s="216"/>
      <c r="F411" s="216"/>
      <c r="G411" s="216"/>
      <c r="H411" s="216"/>
    </row>
    <row r="412" spans="1:8" ht="46.8">
      <c r="A412" s="212"/>
      <c r="B412" s="233" t="s">
        <v>2000</v>
      </c>
      <c r="C412" s="212"/>
      <c r="D412" s="214"/>
      <c r="E412" s="195"/>
      <c r="F412" s="195"/>
      <c r="G412" s="195"/>
      <c r="H412" s="195"/>
    </row>
    <row r="413" spans="1:8">
      <c r="A413" s="212" t="s">
        <v>1229</v>
      </c>
      <c r="B413" s="213" t="s">
        <v>2001</v>
      </c>
      <c r="C413" s="212" t="s">
        <v>16</v>
      </c>
      <c r="D413" s="214">
        <v>4</v>
      </c>
      <c r="E413" s="200"/>
      <c r="F413" s="200"/>
      <c r="G413" s="200"/>
      <c r="H413" s="200"/>
    </row>
    <row r="414" spans="1:8" ht="62.4">
      <c r="A414" s="212"/>
      <c r="B414" s="233" t="s">
        <v>2002</v>
      </c>
      <c r="C414" s="212"/>
      <c r="D414" s="214"/>
      <c r="E414" s="200"/>
      <c r="F414" s="200"/>
      <c r="G414" s="200"/>
      <c r="H414" s="200"/>
    </row>
    <row r="415" spans="1:8">
      <c r="A415" s="189" t="s">
        <v>310</v>
      </c>
      <c r="B415" s="278" t="s">
        <v>654</v>
      </c>
      <c r="C415" s="189"/>
      <c r="D415" s="205"/>
      <c r="E415" s="200"/>
      <c r="F415" s="200"/>
      <c r="G415" s="200"/>
      <c r="H415" s="200"/>
    </row>
    <row r="416" spans="1:8" ht="31.2">
      <c r="A416" s="189">
        <v>1</v>
      </c>
      <c r="B416" s="278" t="s">
        <v>655</v>
      </c>
      <c r="C416" s="189" t="s">
        <v>13</v>
      </c>
      <c r="D416" s="193">
        <v>1</v>
      </c>
      <c r="E416" s="200" t="s">
        <v>14</v>
      </c>
      <c r="F416" s="200">
        <v>2</v>
      </c>
      <c r="G416" s="200">
        <v>32</v>
      </c>
      <c r="H416" s="200"/>
    </row>
    <row r="417" spans="1:8">
      <c r="A417" s="196" t="s">
        <v>14</v>
      </c>
      <c r="B417" s="224" t="s">
        <v>2359</v>
      </c>
      <c r="C417" s="196" t="s">
        <v>23</v>
      </c>
      <c r="D417" s="205">
        <v>2</v>
      </c>
      <c r="E417" s="200"/>
      <c r="F417" s="200"/>
      <c r="G417" s="200"/>
      <c r="H417" s="200"/>
    </row>
    <row r="418" spans="1:8" ht="93.6">
      <c r="A418" s="281"/>
      <c r="B418" s="202" t="s">
        <v>656</v>
      </c>
      <c r="C418" s="281"/>
      <c r="D418" s="205"/>
      <c r="E418" s="216"/>
      <c r="F418" s="216"/>
      <c r="G418" s="216"/>
      <c r="H418" s="216"/>
    </row>
    <row r="419" spans="1:8">
      <c r="A419" s="196" t="s">
        <v>18</v>
      </c>
      <c r="B419" s="204" t="s">
        <v>657</v>
      </c>
      <c r="C419" s="196" t="s">
        <v>23</v>
      </c>
      <c r="D419" s="205">
        <v>8</v>
      </c>
      <c r="E419" s="216" t="s">
        <v>18</v>
      </c>
      <c r="F419" s="216">
        <v>8</v>
      </c>
      <c r="G419" s="216">
        <v>32</v>
      </c>
      <c r="H419" s="216"/>
    </row>
    <row r="420" spans="1:8" ht="109.2">
      <c r="A420" s="196"/>
      <c r="B420" s="203" t="s">
        <v>1273</v>
      </c>
      <c r="C420" s="196"/>
      <c r="D420" s="205"/>
      <c r="E420" s="216"/>
      <c r="F420" s="216"/>
      <c r="G420" s="216"/>
      <c r="H420" s="216"/>
    </row>
    <row r="421" spans="1:8">
      <c r="A421" s="196" t="s">
        <v>21</v>
      </c>
      <c r="B421" s="204" t="s">
        <v>659</v>
      </c>
      <c r="C421" s="196" t="s">
        <v>23</v>
      </c>
      <c r="D421" s="205">
        <v>8</v>
      </c>
      <c r="E421" s="216" t="s">
        <v>21</v>
      </c>
      <c r="F421" s="216">
        <v>8</v>
      </c>
      <c r="G421" s="216">
        <v>32</v>
      </c>
      <c r="H421" s="216"/>
    </row>
    <row r="422" spans="1:8" ht="109.2">
      <c r="A422" s="196"/>
      <c r="B422" s="213" t="s">
        <v>658</v>
      </c>
      <c r="C422" s="281"/>
      <c r="D422" s="205"/>
      <c r="E422" s="216"/>
      <c r="F422" s="216"/>
      <c r="G422" s="216"/>
      <c r="H422" s="216"/>
    </row>
    <row r="423" spans="1:8">
      <c r="A423" s="196" t="s">
        <v>25</v>
      </c>
      <c r="B423" s="204" t="s">
        <v>1095</v>
      </c>
      <c r="C423" s="196" t="s">
        <v>23</v>
      </c>
      <c r="D423" s="205">
        <v>2</v>
      </c>
      <c r="E423" s="216" t="s">
        <v>25</v>
      </c>
      <c r="F423" s="216">
        <v>2</v>
      </c>
      <c r="G423" s="216">
        <v>32</v>
      </c>
      <c r="H423" s="216"/>
    </row>
    <row r="424" spans="1:8" ht="46.8">
      <c r="A424" s="281"/>
      <c r="B424" s="202" t="s">
        <v>660</v>
      </c>
      <c r="C424" s="281"/>
      <c r="D424" s="205"/>
      <c r="E424" s="216"/>
      <c r="F424" s="216"/>
      <c r="G424" s="216"/>
      <c r="H424" s="216"/>
    </row>
    <row r="425" spans="1:8">
      <c r="A425" s="196" t="s">
        <v>27</v>
      </c>
      <c r="B425" s="204" t="s">
        <v>661</v>
      </c>
      <c r="C425" s="196" t="s">
        <v>23</v>
      </c>
      <c r="D425" s="205">
        <v>4</v>
      </c>
      <c r="E425" s="216" t="s">
        <v>27</v>
      </c>
      <c r="F425" s="216">
        <v>4</v>
      </c>
      <c r="G425" s="216">
        <v>32</v>
      </c>
      <c r="H425" s="216"/>
    </row>
    <row r="426" spans="1:8" ht="31.2">
      <c r="A426" s="281"/>
      <c r="B426" s="203" t="s">
        <v>662</v>
      </c>
      <c r="C426" s="281"/>
      <c r="D426" s="205"/>
      <c r="E426" s="216"/>
      <c r="F426" s="216"/>
      <c r="G426" s="216"/>
      <c r="H426" s="216"/>
    </row>
    <row r="427" spans="1:8">
      <c r="A427" s="196" t="s">
        <v>29</v>
      </c>
      <c r="B427" s="204" t="s">
        <v>663</v>
      </c>
      <c r="C427" s="196" t="s">
        <v>16</v>
      </c>
      <c r="D427" s="205">
        <v>4</v>
      </c>
      <c r="E427" s="216" t="s">
        <v>29</v>
      </c>
      <c r="F427" s="216">
        <v>4</v>
      </c>
      <c r="G427" s="216">
        <v>32</v>
      </c>
      <c r="H427" s="195"/>
    </row>
    <row r="428" spans="1:8" ht="93.6">
      <c r="A428" s="281"/>
      <c r="B428" s="203" t="s">
        <v>2173</v>
      </c>
      <c r="C428" s="281"/>
      <c r="D428" s="205"/>
      <c r="E428" s="200"/>
      <c r="F428" s="200"/>
      <c r="G428" s="200"/>
      <c r="H428" s="200"/>
    </row>
    <row r="429" spans="1:8" ht="31.5" customHeight="1">
      <c r="A429" s="189">
        <v>2</v>
      </c>
      <c r="B429" s="190" t="s">
        <v>664</v>
      </c>
      <c r="C429" s="189" t="s">
        <v>13</v>
      </c>
      <c r="D429" s="193">
        <v>1</v>
      </c>
      <c r="E429" s="200"/>
      <c r="F429" s="200"/>
      <c r="G429" s="200"/>
      <c r="H429" s="200"/>
    </row>
    <row r="430" spans="1:8">
      <c r="A430" s="196" t="s">
        <v>61</v>
      </c>
      <c r="B430" s="204" t="s">
        <v>1858</v>
      </c>
      <c r="C430" s="196" t="s">
        <v>23</v>
      </c>
      <c r="D430" s="205">
        <v>2</v>
      </c>
      <c r="E430" s="200" t="s">
        <v>61</v>
      </c>
      <c r="F430" s="200">
        <v>2</v>
      </c>
      <c r="G430" s="200">
        <v>32</v>
      </c>
      <c r="H430" s="200"/>
    </row>
    <row r="431" spans="1:8" ht="109.2">
      <c r="A431" s="281"/>
      <c r="B431" s="203" t="s">
        <v>665</v>
      </c>
      <c r="C431" s="281"/>
      <c r="D431" s="205"/>
      <c r="E431" s="200"/>
      <c r="F431" s="200"/>
      <c r="G431" s="200"/>
      <c r="H431" s="200"/>
    </row>
    <row r="432" spans="1:8">
      <c r="A432" s="196" t="s">
        <v>63</v>
      </c>
      <c r="B432" s="204" t="s">
        <v>2358</v>
      </c>
      <c r="C432" s="196" t="s">
        <v>23</v>
      </c>
      <c r="D432" s="205">
        <v>2</v>
      </c>
      <c r="E432" s="200" t="s">
        <v>63</v>
      </c>
      <c r="F432" s="200">
        <v>2</v>
      </c>
      <c r="G432" s="200">
        <v>32</v>
      </c>
      <c r="H432" s="200"/>
    </row>
    <row r="433" spans="1:8" ht="62.4">
      <c r="A433" s="281"/>
      <c r="B433" s="203" t="s">
        <v>666</v>
      </c>
      <c r="C433" s="281"/>
      <c r="D433" s="205"/>
      <c r="E433" s="200"/>
      <c r="F433" s="200"/>
      <c r="G433" s="200"/>
      <c r="H433" s="200"/>
    </row>
    <row r="434" spans="1:8">
      <c r="A434" s="196" t="s">
        <v>65</v>
      </c>
      <c r="B434" s="204" t="s">
        <v>2357</v>
      </c>
      <c r="C434" s="196" t="s">
        <v>667</v>
      </c>
      <c r="D434" s="205">
        <v>4</v>
      </c>
      <c r="E434" s="200" t="s">
        <v>65</v>
      </c>
      <c r="F434" s="200">
        <v>4</v>
      </c>
      <c r="G434" s="200">
        <v>32</v>
      </c>
      <c r="H434" s="200"/>
    </row>
    <row r="435" spans="1:8" ht="109.2">
      <c r="A435" s="281"/>
      <c r="B435" s="202" t="s">
        <v>2027</v>
      </c>
      <c r="C435" s="281"/>
      <c r="D435" s="205"/>
      <c r="E435" s="200"/>
      <c r="F435" s="200"/>
      <c r="G435" s="200"/>
      <c r="H435" s="200"/>
    </row>
    <row r="436" spans="1:8">
      <c r="A436" s="196" t="s">
        <v>523</v>
      </c>
      <c r="B436" s="204" t="s">
        <v>1861</v>
      </c>
      <c r="C436" s="196" t="s">
        <v>16</v>
      </c>
      <c r="D436" s="205">
        <v>2</v>
      </c>
      <c r="E436" s="200" t="s">
        <v>523</v>
      </c>
      <c r="F436" s="200">
        <v>2</v>
      </c>
      <c r="G436" s="200">
        <v>32</v>
      </c>
      <c r="H436" s="200"/>
    </row>
    <row r="437" spans="1:8" ht="156">
      <c r="A437" s="281"/>
      <c r="B437" s="203" t="s">
        <v>668</v>
      </c>
      <c r="C437" s="281"/>
      <c r="D437" s="205"/>
      <c r="E437" s="200"/>
      <c r="F437" s="200"/>
      <c r="G437" s="200"/>
      <c r="H437" s="200"/>
    </row>
    <row r="438" spans="1:8">
      <c r="A438" s="189">
        <v>3</v>
      </c>
      <c r="B438" s="190" t="s">
        <v>669</v>
      </c>
      <c r="C438" s="189" t="s">
        <v>13</v>
      </c>
      <c r="D438" s="193">
        <v>1</v>
      </c>
      <c r="E438" s="200"/>
      <c r="F438" s="200"/>
      <c r="G438" s="200"/>
      <c r="H438" s="200"/>
    </row>
    <row r="439" spans="1:8">
      <c r="A439" s="196" t="s">
        <v>75</v>
      </c>
      <c r="B439" s="204" t="s">
        <v>2356</v>
      </c>
      <c r="C439" s="196" t="s">
        <v>16</v>
      </c>
      <c r="D439" s="205">
        <v>2</v>
      </c>
      <c r="E439" s="200" t="s">
        <v>75</v>
      </c>
      <c r="F439" s="200">
        <v>2</v>
      </c>
      <c r="G439" s="200">
        <v>32</v>
      </c>
      <c r="H439" s="200"/>
    </row>
    <row r="440" spans="1:8" ht="156">
      <c r="A440" s="281"/>
      <c r="B440" s="203" t="s">
        <v>2100</v>
      </c>
      <c r="C440" s="281"/>
      <c r="D440" s="205"/>
      <c r="E440" s="200"/>
      <c r="F440" s="200"/>
      <c r="G440" s="200"/>
      <c r="H440" s="200"/>
    </row>
    <row r="441" spans="1:8">
      <c r="A441" s="196" t="s">
        <v>78</v>
      </c>
      <c r="B441" s="204" t="s">
        <v>2355</v>
      </c>
      <c r="C441" s="196" t="s">
        <v>16</v>
      </c>
      <c r="D441" s="205">
        <v>4</v>
      </c>
      <c r="E441" s="200" t="s">
        <v>78</v>
      </c>
      <c r="F441" s="200">
        <v>4</v>
      </c>
      <c r="G441" s="200">
        <v>32</v>
      </c>
      <c r="H441" s="200"/>
    </row>
    <row r="442" spans="1:8" ht="187.2">
      <c r="A442" s="281"/>
      <c r="B442" s="203" t="s">
        <v>670</v>
      </c>
      <c r="C442" s="281"/>
      <c r="D442" s="281"/>
      <c r="E442" s="200"/>
      <c r="F442" s="200"/>
      <c r="G442" s="200"/>
      <c r="H442" s="200"/>
    </row>
    <row r="443" spans="1:8">
      <c r="A443" s="196" t="s">
        <v>81</v>
      </c>
      <c r="B443" s="204" t="s">
        <v>2354</v>
      </c>
      <c r="C443" s="196" t="s">
        <v>16</v>
      </c>
      <c r="D443" s="205">
        <v>6</v>
      </c>
      <c r="E443" s="200" t="s">
        <v>81</v>
      </c>
      <c r="F443" s="200">
        <v>6</v>
      </c>
      <c r="G443" s="200">
        <v>32</v>
      </c>
      <c r="H443" s="200"/>
    </row>
    <row r="444" spans="1:8" ht="280.8">
      <c r="A444" s="281"/>
      <c r="B444" s="203" t="s">
        <v>671</v>
      </c>
      <c r="C444" s="281"/>
      <c r="D444" s="281"/>
      <c r="E444" s="200"/>
      <c r="F444" s="200"/>
      <c r="G444" s="200"/>
      <c r="H444" s="200"/>
    </row>
    <row r="445" spans="1:8" ht="31.2">
      <c r="A445" s="196" t="s">
        <v>337</v>
      </c>
      <c r="B445" s="224" t="s">
        <v>2353</v>
      </c>
      <c r="C445" s="196" t="s">
        <v>23</v>
      </c>
      <c r="D445" s="205">
        <v>2</v>
      </c>
      <c r="E445" s="216" t="s">
        <v>337</v>
      </c>
      <c r="F445" s="216">
        <v>2</v>
      </c>
      <c r="G445" s="216">
        <v>32</v>
      </c>
      <c r="H445" s="216"/>
    </row>
    <row r="446" spans="1:8" ht="93.6">
      <c r="A446" s="281"/>
      <c r="B446" s="203" t="s">
        <v>2174</v>
      </c>
      <c r="C446" s="281"/>
      <c r="D446" s="281"/>
      <c r="E446" s="216"/>
      <c r="F446" s="216"/>
      <c r="G446" s="216"/>
      <c r="H446" s="216"/>
    </row>
    <row r="447" spans="1:8">
      <c r="A447" s="196" t="s">
        <v>338</v>
      </c>
      <c r="B447" s="224" t="s">
        <v>672</v>
      </c>
      <c r="C447" s="196" t="s">
        <v>23</v>
      </c>
      <c r="D447" s="205">
        <v>6</v>
      </c>
      <c r="E447" s="216" t="s">
        <v>338</v>
      </c>
      <c r="F447" s="216">
        <v>6</v>
      </c>
      <c r="G447" s="216">
        <v>32</v>
      </c>
      <c r="H447" s="216"/>
    </row>
    <row r="448" spans="1:8" ht="62.4">
      <c r="A448" s="196"/>
      <c r="B448" s="203" t="s">
        <v>673</v>
      </c>
      <c r="C448" s="196"/>
      <c r="D448" s="205"/>
      <c r="E448" s="219"/>
      <c r="F448" s="219"/>
      <c r="G448" s="219"/>
      <c r="H448" s="219"/>
    </row>
    <row r="449" spans="1:8">
      <c r="A449" s="196" t="s">
        <v>597</v>
      </c>
      <c r="B449" s="224" t="s">
        <v>674</v>
      </c>
      <c r="C449" s="196" t="s">
        <v>23</v>
      </c>
      <c r="D449" s="205">
        <v>8</v>
      </c>
      <c r="E449" s="200" t="s">
        <v>597</v>
      </c>
      <c r="F449" s="200">
        <v>8</v>
      </c>
      <c r="G449" s="200">
        <v>32</v>
      </c>
      <c r="H449" s="200"/>
    </row>
    <row r="450" spans="1:8" ht="78">
      <c r="A450" s="196"/>
      <c r="B450" s="202" t="s">
        <v>2175</v>
      </c>
      <c r="C450" s="196"/>
      <c r="D450" s="205"/>
      <c r="E450" s="216"/>
      <c r="F450" s="216"/>
      <c r="G450" s="216"/>
      <c r="H450" s="216"/>
    </row>
    <row r="451" spans="1:8">
      <c r="A451" s="196" t="s">
        <v>598</v>
      </c>
      <c r="B451" s="224" t="s">
        <v>675</v>
      </c>
      <c r="C451" s="196" t="s">
        <v>23</v>
      </c>
      <c r="D451" s="205">
        <v>1</v>
      </c>
      <c r="E451" s="216" t="s">
        <v>598</v>
      </c>
      <c r="F451" s="216">
        <v>1</v>
      </c>
      <c r="G451" s="216">
        <v>32</v>
      </c>
      <c r="H451" s="216"/>
    </row>
    <row r="452" spans="1:8" ht="109.2">
      <c r="A452" s="196"/>
      <c r="B452" s="202" t="s">
        <v>2176</v>
      </c>
      <c r="C452" s="196"/>
      <c r="D452" s="205"/>
      <c r="E452" s="216"/>
      <c r="F452" s="216"/>
      <c r="G452" s="216"/>
      <c r="H452" s="216"/>
    </row>
    <row r="453" spans="1:8">
      <c r="A453" s="196" t="s">
        <v>599</v>
      </c>
      <c r="B453" s="224" t="s">
        <v>676</v>
      </c>
      <c r="C453" s="196" t="s">
        <v>23</v>
      </c>
      <c r="D453" s="205">
        <v>1</v>
      </c>
      <c r="E453" s="219" t="s">
        <v>599</v>
      </c>
      <c r="F453" s="219">
        <v>1</v>
      </c>
      <c r="G453" s="219">
        <v>333</v>
      </c>
      <c r="H453" s="219"/>
    </row>
    <row r="454" spans="1:8" ht="109.2">
      <c r="A454" s="196"/>
      <c r="B454" s="203" t="s">
        <v>677</v>
      </c>
      <c r="C454" s="196"/>
      <c r="D454" s="205"/>
      <c r="E454" s="200"/>
      <c r="F454" s="200"/>
      <c r="G454" s="200"/>
      <c r="H454" s="200"/>
    </row>
    <row r="455" spans="1:8">
      <c r="A455" s="196" t="s">
        <v>600</v>
      </c>
      <c r="B455" s="224" t="s">
        <v>678</v>
      </c>
      <c r="C455" s="196" t="s">
        <v>23</v>
      </c>
      <c r="D455" s="205">
        <v>2</v>
      </c>
      <c r="E455" s="200" t="s">
        <v>600</v>
      </c>
      <c r="F455" s="200">
        <v>2</v>
      </c>
      <c r="G455" s="200">
        <v>33</v>
      </c>
      <c r="H455" s="200"/>
    </row>
    <row r="456" spans="1:8" ht="124.8">
      <c r="A456" s="196"/>
      <c r="B456" s="203" t="s">
        <v>679</v>
      </c>
      <c r="C456" s="196"/>
      <c r="D456" s="205"/>
      <c r="E456" s="200"/>
      <c r="F456" s="200"/>
      <c r="G456" s="200"/>
      <c r="H456" s="200"/>
    </row>
    <row r="457" spans="1:8">
      <c r="A457" s="189">
        <v>4</v>
      </c>
      <c r="B457" s="190" t="s">
        <v>680</v>
      </c>
      <c r="C457" s="189" t="s">
        <v>13</v>
      </c>
      <c r="D457" s="193">
        <v>1</v>
      </c>
      <c r="E457" s="216"/>
      <c r="F457" s="216"/>
      <c r="G457" s="216"/>
      <c r="H457" s="216"/>
    </row>
    <row r="458" spans="1:8">
      <c r="A458" s="196" t="s">
        <v>84</v>
      </c>
      <c r="B458" s="204" t="s">
        <v>1869</v>
      </c>
      <c r="C458" s="196" t="s">
        <v>23</v>
      </c>
      <c r="D458" s="205">
        <v>4</v>
      </c>
      <c r="E458" s="216" t="s">
        <v>84</v>
      </c>
      <c r="F458" s="216">
        <v>4</v>
      </c>
      <c r="G458" s="216">
        <v>33</v>
      </c>
      <c r="H458" s="216"/>
    </row>
    <row r="459" spans="1:8" ht="109.2">
      <c r="A459" s="281"/>
      <c r="B459" s="202" t="s">
        <v>2049</v>
      </c>
      <c r="C459" s="281"/>
      <c r="D459" s="281"/>
      <c r="E459" s="216"/>
      <c r="F459" s="216"/>
      <c r="G459" s="216"/>
      <c r="H459" s="216"/>
    </row>
    <row r="460" spans="1:8">
      <c r="A460" s="196" t="s">
        <v>86</v>
      </c>
      <c r="B460" s="224" t="s">
        <v>681</v>
      </c>
      <c r="C460" s="196" t="s">
        <v>667</v>
      </c>
      <c r="D460" s="205">
        <v>6</v>
      </c>
      <c r="E460" s="219" t="s">
        <v>86</v>
      </c>
      <c r="F460" s="219">
        <v>6</v>
      </c>
      <c r="G460" s="219">
        <v>33</v>
      </c>
      <c r="H460" s="219"/>
    </row>
    <row r="461" spans="1:8" ht="78">
      <c r="A461" s="281"/>
      <c r="B461" s="202" t="s">
        <v>2113</v>
      </c>
      <c r="C461" s="281"/>
      <c r="D461" s="281"/>
      <c r="E461" s="195"/>
      <c r="F461" s="195"/>
      <c r="G461" s="195"/>
      <c r="H461" s="195"/>
    </row>
    <row r="462" spans="1:8">
      <c r="A462" s="196" t="s">
        <v>88</v>
      </c>
      <c r="B462" s="224" t="s">
        <v>682</v>
      </c>
      <c r="C462" s="196" t="s">
        <v>667</v>
      </c>
      <c r="D462" s="205">
        <v>2</v>
      </c>
      <c r="E462" s="200" t="s">
        <v>88</v>
      </c>
      <c r="F462" s="200">
        <v>2</v>
      </c>
      <c r="G462" s="200">
        <v>33</v>
      </c>
      <c r="H462" s="200"/>
    </row>
    <row r="463" spans="1:8" ht="109.2">
      <c r="A463" s="281"/>
      <c r="B463" s="203" t="s">
        <v>683</v>
      </c>
      <c r="C463" s="281"/>
      <c r="D463" s="281"/>
      <c r="E463" s="200"/>
      <c r="F463" s="200"/>
      <c r="G463" s="200"/>
      <c r="H463" s="200"/>
    </row>
    <row r="464" spans="1:8">
      <c r="A464" s="196" t="s">
        <v>91</v>
      </c>
      <c r="B464" s="224" t="s">
        <v>1873</v>
      </c>
      <c r="C464" s="196" t="s">
        <v>23</v>
      </c>
      <c r="D464" s="205">
        <v>2</v>
      </c>
      <c r="E464" s="200" t="s">
        <v>91</v>
      </c>
      <c r="F464" s="200">
        <v>2</v>
      </c>
      <c r="G464" s="200">
        <v>33</v>
      </c>
      <c r="H464" s="200"/>
    </row>
    <row r="465" spans="1:8" ht="202.8">
      <c r="A465" s="281"/>
      <c r="B465" s="203" t="s">
        <v>2177</v>
      </c>
      <c r="C465" s="281"/>
      <c r="D465" s="281"/>
      <c r="E465" s="200"/>
      <c r="F465" s="200"/>
      <c r="G465" s="200"/>
      <c r="H465" s="200"/>
    </row>
    <row r="466" spans="1:8">
      <c r="A466" s="196" t="s">
        <v>94</v>
      </c>
      <c r="B466" s="224" t="s">
        <v>1874</v>
      </c>
      <c r="C466" s="196" t="s">
        <v>23</v>
      </c>
      <c r="D466" s="205">
        <v>2</v>
      </c>
      <c r="E466" s="200" t="s">
        <v>94</v>
      </c>
      <c r="F466" s="200">
        <v>2</v>
      </c>
      <c r="G466" s="200">
        <v>33</v>
      </c>
      <c r="H466" s="200"/>
    </row>
    <row r="467" spans="1:8" ht="93.6">
      <c r="A467" s="281"/>
      <c r="B467" s="202" t="s">
        <v>2112</v>
      </c>
      <c r="C467" s="281"/>
      <c r="D467" s="281"/>
      <c r="E467" s="200"/>
      <c r="F467" s="200"/>
      <c r="G467" s="200"/>
      <c r="H467" s="200"/>
    </row>
    <row r="468" spans="1:8">
      <c r="A468" s="196" t="s">
        <v>97</v>
      </c>
      <c r="B468" s="224" t="s">
        <v>2352</v>
      </c>
      <c r="C468" s="196" t="s">
        <v>23</v>
      </c>
      <c r="D468" s="205">
        <v>2</v>
      </c>
      <c r="E468" s="200" t="s">
        <v>97</v>
      </c>
      <c r="F468" s="200">
        <v>2</v>
      </c>
      <c r="G468" s="200">
        <v>33</v>
      </c>
      <c r="H468" s="195"/>
    </row>
    <row r="469" spans="1:8" ht="124.8">
      <c r="A469" s="281"/>
      <c r="B469" s="203" t="s">
        <v>2178</v>
      </c>
      <c r="C469" s="281"/>
      <c r="D469" s="281"/>
      <c r="E469" s="200"/>
      <c r="F469" s="200"/>
      <c r="G469" s="200"/>
      <c r="H469" s="200"/>
    </row>
    <row r="470" spans="1:8">
      <c r="A470" s="196" t="s">
        <v>100</v>
      </c>
      <c r="B470" s="224" t="s">
        <v>684</v>
      </c>
      <c r="C470" s="196" t="s">
        <v>23</v>
      </c>
      <c r="D470" s="205">
        <v>1</v>
      </c>
      <c r="E470" s="216" t="s">
        <v>100</v>
      </c>
      <c r="F470" s="216">
        <v>1</v>
      </c>
      <c r="G470" s="216">
        <v>33</v>
      </c>
      <c r="H470" s="216"/>
    </row>
    <row r="471" spans="1:8" ht="124.8">
      <c r="A471" s="281"/>
      <c r="B471" s="203" t="s">
        <v>685</v>
      </c>
      <c r="C471" s="281"/>
      <c r="D471" s="281"/>
      <c r="E471" s="216"/>
      <c r="F471" s="216"/>
      <c r="G471" s="216"/>
      <c r="H471" s="216"/>
    </row>
    <row r="472" spans="1:8" ht="31.2">
      <c r="A472" s="196" t="s">
        <v>103</v>
      </c>
      <c r="B472" s="204" t="s">
        <v>1308</v>
      </c>
      <c r="C472" s="196" t="s">
        <v>23</v>
      </c>
      <c r="D472" s="205">
        <v>6</v>
      </c>
      <c r="E472" s="216" t="s">
        <v>1495</v>
      </c>
      <c r="F472" s="216">
        <v>6</v>
      </c>
      <c r="G472" s="216">
        <v>33</v>
      </c>
      <c r="H472" s="216"/>
    </row>
    <row r="473" spans="1:8">
      <c r="A473" s="212" t="s">
        <v>686</v>
      </c>
      <c r="B473" s="213" t="s">
        <v>1457</v>
      </c>
      <c r="C473" s="212" t="s">
        <v>16</v>
      </c>
      <c r="D473" s="214">
        <v>6</v>
      </c>
      <c r="E473" s="216"/>
      <c r="F473" s="216"/>
      <c r="G473" s="216"/>
      <c r="H473" s="216"/>
    </row>
    <row r="474" spans="1:8">
      <c r="A474" s="212" t="s">
        <v>688</v>
      </c>
      <c r="B474" s="203" t="s">
        <v>687</v>
      </c>
      <c r="C474" s="212" t="s">
        <v>299</v>
      </c>
      <c r="D474" s="214">
        <v>500</v>
      </c>
      <c r="E474" s="216"/>
      <c r="F474" s="216"/>
      <c r="G474" s="216"/>
      <c r="H474" s="216"/>
    </row>
    <row r="475" spans="1:8">
      <c r="A475" s="212" t="s">
        <v>690</v>
      </c>
      <c r="B475" s="203" t="s">
        <v>689</v>
      </c>
      <c r="C475" s="283" t="s">
        <v>48</v>
      </c>
      <c r="D475" s="214">
        <v>50</v>
      </c>
      <c r="E475" s="216"/>
      <c r="F475" s="216"/>
      <c r="G475" s="216"/>
      <c r="H475" s="216"/>
    </row>
    <row r="476" spans="1:8">
      <c r="A476" s="212" t="s">
        <v>691</v>
      </c>
      <c r="B476" s="213" t="s">
        <v>1199</v>
      </c>
      <c r="C476" s="212" t="s">
        <v>278</v>
      </c>
      <c r="D476" s="214">
        <v>5</v>
      </c>
      <c r="E476" s="216"/>
      <c r="F476" s="216"/>
      <c r="G476" s="216"/>
      <c r="H476" s="216"/>
    </row>
    <row r="477" spans="1:8">
      <c r="A477" s="212" t="s">
        <v>693</v>
      </c>
      <c r="B477" s="203" t="s">
        <v>692</v>
      </c>
      <c r="C477" s="212" t="s">
        <v>16</v>
      </c>
      <c r="D477" s="214">
        <v>100</v>
      </c>
      <c r="E477" s="216"/>
      <c r="F477" s="216"/>
      <c r="G477" s="216"/>
      <c r="H477" s="216"/>
    </row>
    <row r="478" spans="1:8">
      <c r="A478" s="212" t="s">
        <v>695</v>
      </c>
      <c r="B478" s="203" t="s">
        <v>694</v>
      </c>
      <c r="C478" s="212" t="s">
        <v>16</v>
      </c>
      <c r="D478" s="214">
        <v>50</v>
      </c>
      <c r="E478" s="216"/>
      <c r="F478" s="216"/>
      <c r="G478" s="216"/>
      <c r="H478" s="216"/>
    </row>
    <row r="479" spans="1:8">
      <c r="A479" s="212" t="s">
        <v>697</v>
      </c>
      <c r="B479" s="203" t="s">
        <v>696</v>
      </c>
      <c r="C479" s="212" t="s">
        <v>16</v>
      </c>
      <c r="D479" s="214">
        <v>50</v>
      </c>
      <c r="E479" s="216"/>
      <c r="F479" s="216"/>
      <c r="G479" s="216"/>
      <c r="H479" s="216"/>
    </row>
    <row r="480" spans="1:8">
      <c r="A480" s="212" t="s">
        <v>698</v>
      </c>
      <c r="B480" s="203" t="s">
        <v>289</v>
      </c>
      <c r="C480" s="212" t="s">
        <v>16</v>
      </c>
      <c r="D480" s="214">
        <v>100</v>
      </c>
      <c r="E480" s="216"/>
      <c r="F480" s="216"/>
      <c r="G480" s="216"/>
      <c r="H480" s="216"/>
    </row>
    <row r="481" spans="1:8">
      <c r="A481" s="212" t="s">
        <v>699</v>
      </c>
      <c r="B481" s="203" t="s">
        <v>290</v>
      </c>
      <c r="C481" s="212" t="s">
        <v>16</v>
      </c>
      <c r="D481" s="214">
        <v>20</v>
      </c>
      <c r="E481" s="216"/>
      <c r="F481" s="216"/>
      <c r="G481" s="216"/>
      <c r="H481" s="216"/>
    </row>
    <row r="482" spans="1:8">
      <c r="A482" s="212" t="s">
        <v>701</v>
      </c>
      <c r="B482" s="203" t="s">
        <v>700</v>
      </c>
      <c r="C482" s="212" t="s">
        <v>299</v>
      </c>
      <c r="D482" s="214">
        <v>500</v>
      </c>
      <c r="E482" s="216"/>
      <c r="F482" s="216"/>
      <c r="G482" s="216"/>
      <c r="H482" s="216"/>
    </row>
    <row r="483" spans="1:8">
      <c r="A483" s="212" t="s">
        <v>702</v>
      </c>
      <c r="B483" s="203" t="s">
        <v>291</v>
      </c>
      <c r="C483" s="212" t="s">
        <v>278</v>
      </c>
      <c r="D483" s="214">
        <v>5</v>
      </c>
      <c r="E483" s="216"/>
      <c r="F483" s="216"/>
      <c r="G483" s="216"/>
      <c r="H483" s="216"/>
    </row>
    <row r="484" spans="1:8">
      <c r="A484" s="212" t="s">
        <v>703</v>
      </c>
      <c r="B484" s="203" t="s">
        <v>292</v>
      </c>
      <c r="C484" s="212" t="s">
        <v>16</v>
      </c>
      <c r="D484" s="214">
        <v>200</v>
      </c>
      <c r="E484" s="216"/>
      <c r="F484" s="216"/>
      <c r="G484" s="216"/>
      <c r="H484" s="216"/>
    </row>
    <row r="485" spans="1:8">
      <c r="A485" s="212" t="s">
        <v>704</v>
      </c>
      <c r="B485" s="203" t="s">
        <v>293</v>
      </c>
      <c r="C485" s="212" t="s">
        <v>16</v>
      </c>
      <c r="D485" s="214">
        <v>200</v>
      </c>
      <c r="E485" s="200"/>
      <c r="F485" s="200"/>
      <c r="G485" s="200"/>
      <c r="H485" s="200"/>
    </row>
    <row r="486" spans="1:8">
      <c r="A486" s="212" t="s">
        <v>705</v>
      </c>
      <c r="B486" s="203" t="s">
        <v>294</v>
      </c>
      <c r="C486" s="212" t="s">
        <v>16</v>
      </c>
      <c r="D486" s="214">
        <v>50</v>
      </c>
      <c r="E486" s="216"/>
      <c r="F486" s="216"/>
      <c r="G486" s="216"/>
      <c r="H486" s="216"/>
    </row>
    <row r="487" spans="1:8">
      <c r="A487" s="212" t="s">
        <v>706</v>
      </c>
      <c r="B487" s="203" t="s">
        <v>295</v>
      </c>
      <c r="C487" s="212" t="s">
        <v>16</v>
      </c>
      <c r="D487" s="214">
        <v>100</v>
      </c>
      <c r="E487" s="216"/>
      <c r="F487" s="216"/>
      <c r="G487" s="216"/>
      <c r="H487" s="216"/>
    </row>
    <row r="488" spans="1:8">
      <c r="A488" s="212" t="s">
        <v>707</v>
      </c>
      <c r="B488" s="203" t="s">
        <v>296</v>
      </c>
      <c r="C488" s="212" t="s">
        <v>23</v>
      </c>
      <c r="D488" s="214">
        <v>50</v>
      </c>
      <c r="E488" s="216"/>
      <c r="F488" s="216"/>
      <c r="G488" s="216"/>
      <c r="H488" s="216"/>
    </row>
    <row r="489" spans="1:8">
      <c r="A489" s="212" t="s">
        <v>708</v>
      </c>
      <c r="B489" s="203" t="s">
        <v>297</v>
      </c>
      <c r="C489" s="212" t="s">
        <v>48</v>
      </c>
      <c r="D489" s="214">
        <v>100</v>
      </c>
      <c r="E489" s="216"/>
      <c r="F489" s="216"/>
      <c r="G489" s="216"/>
      <c r="H489" s="216"/>
    </row>
    <row r="490" spans="1:8">
      <c r="A490" s="212" t="s">
        <v>709</v>
      </c>
      <c r="B490" s="203" t="s">
        <v>298</v>
      </c>
      <c r="C490" s="212" t="s">
        <v>299</v>
      </c>
      <c r="D490" s="214">
        <v>500</v>
      </c>
      <c r="E490" s="216"/>
      <c r="F490" s="216"/>
      <c r="G490" s="216"/>
      <c r="H490" s="216"/>
    </row>
    <row r="491" spans="1:8">
      <c r="A491" s="212" t="s">
        <v>710</v>
      </c>
      <c r="B491" s="203" t="s">
        <v>301</v>
      </c>
      <c r="C491" s="212" t="s">
        <v>16</v>
      </c>
      <c r="D491" s="214">
        <v>30</v>
      </c>
      <c r="E491" s="216"/>
      <c r="F491" s="216"/>
      <c r="G491" s="216"/>
      <c r="H491" s="216"/>
    </row>
    <row r="492" spans="1:8">
      <c r="A492" s="314" t="s">
        <v>711</v>
      </c>
      <c r="B492" s="203" t="s">
        <v>302</v>
      </c>
      <c r="C492" s="212" t="s">
        <v>278</v>
      </c>
      <c r="D492" s="214">
        <v>5</v>
      </c>
      <c r="E492" s="216"/>
      <c r="F492" s="216"/>
      <c r="G492" s="216"/>
      <c r="H492" s="216"/>
    </row>
    <row r="493" spans="1:8" ht="31.2">
      <c r="A493" s="196" t="s">
        <v>106</v>
      </c>
      <c r="B493" s="224" t="s">
        <v>712</v>
      </c>
      <c r="C493" s="196" t="s">
        <v>260</v>
      </c>
      <c r="D493" s="205">
        <v>2</v>
      </c>
      <c r="E493" s="216" t="s">
        <v>117</v>
      </c>
      <c r="F493" s="216">
        <v>2</v>
      </c>
      <c r="G493" s="216">
        <v>33</v>
      </c>
      <c r="H493" s="216"/>
    </row>
    <row r="494" spans="1:8">
      <c r="A494" s="189" t="s">
        <v>320</v>
      </c>
      <c r="B494" s="278" t="s">
        <v>713</v>
      </c>
      <c r="C494" s="189" t="s">
        <v>13</v>
      </c>
      <c r="D494" s="193">
        <v>1</v>
      </c>
      <c r="E494" s="216"/>
      <c r="F494" s="216"/>
      <c r="G494" s="216"/>
      <c r="H494" s="216"/>
    </row>
    <row r="495" spans="1:8">
      <c r="A495" s="295">
        <v>1</v>
      </c>
      <c r="B495" s="278" t="s">
        <v>714</v>
      </c>
      <c r="C495" s="295" t="s">
        <v>23</v>
      </c>
      <c r="D495" s="193">
        <v>1</v>
      </c>
      <c r="E495" s="216">
        <v>1</v>
      </c>
      <c r="F495" s="216">
        <v>2</v>
      </c>
      <c r="G495" s="216">
        <v>33</v>
      </c>
      <c r="H495" s="216"/>
    </row>
    <row r="496" spans="1:8" ht="187.2">
      <c r="A496" s="281"/>
      <c r="B496" s="213" t="s">
        <v>715</v>
      </c>
      <c r="C496" s="281"/>
      <c r="D496" s="281"/>
      <c r="E496" s="216"/>
      <c r="F496" s="216"/>
      <c r="G496" s="216"/>
      <c r="H496" s="216"/>
    </row>
    <row r="497" spans="1:8">
      <c r="A497" s="295">
        <v>2</v>
      </c>
      <c r="B497" s="278" t="s">
        <v>716</v>
      </c>
      <c r="C497" s="295" t="s">
        <v>16</v>
      </c>
      <c r="D497" s="193">
        <v>3</v>
      </c>
      <c r="E497" s="200">
        <v>2</v>
      </c>
      <c r="F497" s="200">
        <v>4</v>
      </c>
      <c r="G497" s="200">
        <v>33</v>
      </c>
      <c r="H497" s="200"/>
    </row>
    <row r="498" spans="1:8" ht="140.4">
      <c r="A498" s="281"/>
      <c r="B498" s="213" t="s">
        <v>2179</v>
      </c>
      <c r="C498" s="281"/>
      <c r="D498" s="281"/>
      <c r="E498" s="200"/>
      <c r="F498" s="200"/>
      <c r="G498" s="200"/>
      <c r="H498" s="200"/>
    </row>
    <row r="499" spans="1:8" s="161" customFormat="1" ht="31.2">
      <c r="A499" s="295">
        <v>3</v>
      </c>
      <c r="B499" s="190" t="s">
        <v>1309</v>
      </c>
      <c r="C499" s="295" t="s">
        <v>23</v>
      </c>
      <c r="D499" s="193">
        <v>1</v>
      </c>
      <c r="E499" s="195">
        <v>4</v>
      </c>
      <c r="F499" s="195">
        <v>1</v>
      </c>
      <c r="G499" s="195">
        <v>33</v>
      </c>
      <c r="H499" s="195"/>
    </row>
    <row r="500" spans="1:8">
      <c r="A500" s="282" t="s">
        <v>75</v>
      </c>
      <c r="B500" s="224" t="s">
        <v>719</v>
      </c>
      <c r="C500" s="282" t="s">
        <v>16</v>
      </c>
      <c r="D500" s="205">
        <v>1</v>
      </c>
      <c r="E500" s="200"/>
      <c r="F500" s="200"/>
      <c r="G500" s="200"/>
      <c r="H500" s="200"/>
    </row>
    <row r="501" spans="1:8" ht="124.8">
      <c r="A501" s="281"/>
      <c r="B501" s="213" t="s">
        <v>720</v>
      </c>
      <c r="C501" s="281"/>
      <c r="D501" s="205"/>
      <c r="E501" s="200"/>
      <c r="F501" s="200"/>
      <c r="G501" s="200"/>
      <c r="H501" s="200"/>
    </row>
    <row r="502" spans="1:8">
      <c r="A502" s="282" t="s">
        <v>78</v>
      </c>
      <c r="B502" s="204" t="s">
        <v>717</v>
      </c>
      <c r="C502" s="282" t="s">
        <v>371</v>
      </c>
      <c r="D502" s="205">
        <v>1</v>
      </c>
      <c r="E502" s="200"/>
      <c r="F502" s="200"/>
      <c r="G502" s="200"/>
      <c r="H502" s="200"/>
    </row>
    <row r="503" spans="1:8" ht="46.8">
      <c r="A503" s="281"/>
      <c r="B503" s="213" t="s">
        <v>718</v>
      </c>
      <c r="C503" s="281"/>
      <c r="D503" s="205"/>
      <c r="E503" s="200"/>
      <c r="F503" s="200"/>
      <c r="G503" s="200"/>
      <c r="H503" s="200"/>
    </row>
    <row r="504" spans="1:8" s="161" customFormat="1">
      <c r="A504" s="295">
        <v>4</v>
      </c>
      <c r="B504" s="278" t="s">
        <v>721</v>
      </c>
      <c r="C504" s="295" t="s">
        <v>23</v>
      </c>
      <c r="D504" s="193">
        <v>1</v>
      </c>
      <c r="E504" s="200">
        <v>4</v>
      </c>
      <c r="F504" s="200">
        <v>1</v>
      </c>
      <c r="G504" s="200">
        <v>33</v>
      </c>
      <c r="H504" s="200"/>
    </row>
    <row r="505" spans="1:8">
      <c r="A505" s="281"/>
      <c r="B505" s="233" t="s">
        <v>722</v>
      </c>
      <c r="C505" s="281"/>
      <c r="D505" s="205"/>
      <c r="E505" s="200"/>
      <c r="F505" s="200"/>
      <c r="G505" s="200"/>
      <c r="H505" s="200"/>
    </row>
    <row r="506" spans="1:8" s="161" customFormat="1">
      <c r="A506" s="295">
        <v>5</v>
      </c>
      <c r="B506" s="278" t="s">
        <v>403</v>
      </c>
      <c r="C506" s="295" t="s">
        <v>16</v>
      </c>
      <c r="D506" s="193">
        <v>2</v>
      </c>
      <c r="E506" s="200">
        <v>6</v>
      </c>
      <c r="F506" s="200">
        <v>2</v>
      </c>
      <c r="G506" s="200">
        <v>34</v>
      </c>
      <c r="H506" s="200"/>
    </row>
    <row r="507" spans="1:8" ht="171.6">
      <c r="A507" s="281"/>
      <c r="B507" s="233" t="s">
        <v>1564</v>
      </c>
      <c r="C507" s="281"/>
      <c r="D507" s="205"/>
      <c r="E507" s="200"/>
      <c r="F507" s="200"/>
      <c r="G507" s="200"/>
      <c r="H507" s="200"/>
    </row>
    <row r="508" spans="1:8" s="161" customFormat="1">
      <c r="A508" s="295">
        <v>6</v>
      </c>
      <c r="B508" s="278" t="s">
        <v>191</v>
      </c>
      <c r="C508" s="295" t="s">
        <v>16</v>
      </c>
      <c r="D508" s="193">
        <v>1</v>
      </c>
      <c r="E508" s="200">
        <v>7</v>
      </c>
      <c r="F508" s="200">
        <v>2</v>
      </c>
      <c r="G508" s="200">
        <v>34</v>
      </c>
      <c r="H508" s="200"/>
    </row>
    <row r="509" spans="1:8" ht="31.2">
      <c r="A509" s="282"/>
      <c r="B509" s="203" t="s">
        <v>192</v>
      </c>
      <c r="C509" s="282"/>
      <c r="D509" s="193"/>
      <c r="E509" s="200"/>
      <c r="F509" s="200"/>
      <c r="G509" s="200"/>
      <c r="H509" s="200"/>
    </row>
    <row r="510" spans="1:8" s="161" customFormat="1">
      <c r="A510" s="295">
        <v>7</v>
      </c>
      <c r="B510" s="278" t="s">
        <v>194</v>
      </c>
      <c r="C510" s="295" t="s">
        <v>16</v>
      </c>
      <c r="D510" s="193">
        <v>1</v>
      </c>
      <c r="E510" s="200">
        <v>8</v>
      </c>
      <c r="F510" s="200">
        <v>1</v>
      </c>
      <c r="G510" s="200">
        <v>34</v>
      </c>
      <c r="H510" s="200"/>
    </row>
    <row r="511" spans="1:8" ht="31.2">
      <c r="A511" s="282"/>
      <c r="B511" s="203" t="s">
        <v>195</v>
      </c>
      <c r="C511" s="282"/>
      <c r="D511" s="193"/>
      <c r="E511" s="200"/>
      <c r="F511" s="200"/>
      <c r="G511" s="200"/>
      <c r="H511" s="200"/>
    </row>
    <row r="512" spans="1:8" s="161" customFormat="1">
      <c r="A512" s="295">
        <v>8</v>
      </c>
      <c r="B512" s="278" t="s">
        <v>197</v>
      </c>
      <c r="C512" s="295" t="s">
        <v>16</v>
      </c>
      <c r="D512" s="193">
        <v>1</v>
      </c>
      <c r="E512" s="200">
        <v>9</v>
      </c>
      <c r="F512" s="200">
        <v>1</v>
      </c>
      <c r="G512" s="200">
        <v>34</v>
      </c>
      <c r="H512" s="200"/>
    </row>
    <row r="513" spans="1:8" ht="31.2">
      <c r="A513" s="281"/>
      <c r="B513" s="235" t="s">
        <v>198</v>
      </c>
      <c r="C513" s="281"/>
      <c r="D513" s="281"/>
      <c r="E513" s="200"/>
      <c r="F513" s="200"/>
      <c r="G513" s="200"/>
      <c r="H513" s="200"/>
    </row>
    <row r="514" spans="1:8" ht="31.2">
      <c r="A514" s="189" t="s">
        <v>326</v>
      </c>
      <c r="B514" s="278" t="s">
        <v>723</v>
      </c>
      <c r="C514" s="189" t="s">
        <v>13</v>
      </c>
      <c r="D514" s="193">
        <v>1</v>
      </c>
      <c r="E514" s="195"/>
      <c r="F514" s="195"/>
      <c r="G514" s="195"/>
      <c r="H514" s="195"/>
    </row>
    <row r="515" spans="1:8" s="161" customFormat="1" ht="31.2">
      <c r="A515" s="189">
        <v>1</v>
      </c>
      <c r="B515" s="190" t="s">
        <v>1389</v>
      </c>
      <c r="C515" s="189" t="s">
        <v>471</v>
      </c>
      <c r="D515" s="220">
        <v>28</v>
      </c>
      <c r="E515" s="200">
        <v>1</v>
      </c>
      <c r="F515" s="200">
        <v>28</v>
      </c>
      <c r="G515" s="200">
        <v>34</v>
      </c>
      <c r="H515" s="200"/>
    </row>
    <row r="516" spans="1:8">
      <c r="A516" s="196" t="s">
        <v>14</v>
      </c>
      <c r="B516" s="204" t="s">
        <v>369</v>
      </c>
      <c r="C516" s="196" t="s">
        <v>16</v>
      </c>
      <c r="D516" s="205">
        <v>28</v>
      </c>
      <c r="E516" s="200"/>
      <c r="F516" s="200"/>
      <c r="G516" s="200"/>
      <c r="H516" s="200"/>
    </row>
    <row r="517" spans="1:8" ht="171.6">
      <c r="A517" s="196"/>
      <c r="B517" s="233" t="s">
        <v>2180</v>
      </c>
      <c r="C517" s="196"/>
      <c r="D517" s="205"/>
      <c r="E517" s="200"/>
      <c r="F517" s="200"/>
      <c r="G517" s="200"/>
      <c r="H517" s="200"/>
    </row>
    <row r="518" spans="1:8">
      <c r="A518" s="196" t="s">
        <v>18</v>
      </c>
      <c r="B518" s="204" t="s">
        <v>1252</v>
      </c>
      <c r="C518" s="196" t="s">
        <v>16</v>
      </c>
      <c r="D518" s="205">
        <v>28</v>
      </c>
      <c r="E518" s="200"/>
      <c r="F518" s="200"/>
      <c r="G518" s="200"/>
      <c r="H518" s="200"/>
    </row>
    <row r="519" spans="1:8" ht="31.2">
      <c r="A519" s="196"/>
      <c r="B519" s="213" t="s">
        <v>2181</v>
      </c>
      <c r="C519" s="196"/>
      <c r="D519" s="205"/>
      <c r="E519" s="200"/>
      <c r="F519" s="200"/>
      <c r="G519" s="200"/>
      <c r="H519" s="200"/>
    </row>
    <row r="520" spans="1:8" s="161" customFormat="1">
      <c r="A520" s="189">
        <v>2</v>
      </c>
      <c r="B520" s="190" t="s">
        <v>1390</v>
      </c>
      <c r="C520" s="189" t="s">
        <v>471</v>
      </c>
      <c r="D520" s="220">
        <v>8</v>
      </c>
      <c r="E520" s="200">
        <v>2</v>
      </c>
      <c r="F520" s="200">
        <v>8</v>
      </c>
      <c r="G520" s="200">
        <v>34</v>
      </c>
      <c r="H520" s="200"/>
    </row>
    <row r="521" spans="1:8">
      <c r="A521" s="196" t="s">
        <v>61</v>
      </c>
      <c r="B521" s="204" t="s">
        <v>725</v>
      </c>
      <c r="C521" s="196" t="s">
        <v>16</v>
      </c>
      <c r="D521" s="205">
        <v>8</v>
      </c>
      <c r="E521" s="200"/>
      <c r="F521" s="200"/>
      <c r="G521" s="200"/>
      <c r="H521" s="200"/>
    </row>
    <row r="522" spans="1:8" ht="171.6">
      <c r="A522" s="196"/>
      <c r="B522" s="213" t="s">
        <v>2182</v>
      </c>
      <c r="C522" s="196"/>
      <c r="D522" s="205"/>
      <c r="E522" s="200"/>
      <c r="F522" s="200"/>
      <c r="G522" s="200"/>
      <c r="H522" s="200"/>
    </row>
    <row r="523" spans="1:8">
      <c r="A523" s="196" t="s">
        <v>63</v>
      </c>
      <c r="B523" s="204" t="s">
        <v>1251</v>
      </c>
      <c r="C523" s="196" t="s">
        <v>16</v>
      </c>
      <c r="D523" s="205">
        <v>8</v>
      </c>
      <c r="E523" s="200"/>
      <c r="F523" s="200"/>
      <c r="G523" s="200"/>
      <c r="H523" s="200"/>
    </row>
    <row r="524" spans="1:8">
      <c r="A524" s="196"/>
      <c r="B524" s="213" t="s">
        <v>116</v>
      </c>
      <c r="C524" s="281"/>
      <c r="D524" s="281"/>
      <c r="E524" s="200"/>
      <c r="F524" s="200"/>
      <c r="G524" s="200"/>
      <c r="H524" s="200"/>
    </row>
    <row r="525" spans="1:8">
      <c r="A525" s="189" t="s">
        <v>358</v>
      </c>
      <c r="B525" s="278" t="s">
        <v>726</v>
      </c>
      <c r="C525" s="189" t="s">
        <v>13</v>
      </c>
      <c r="D525" s="220"/>
      <c r="E525" s="200"/>
      <c r="F525" s="200"/>
      <c r="G525" s="200"/>
      <c r="H525" s="200"/>
    </row>
    <row r="526" spans="1:8">
      <c r="A526" s="189">
        <v>1</v>
      </c>
      <c r="B526" s="278" t="s">
        <v>1391</v>
      </c>
      <c r="C526" s="189" t="s">
        <v>23</v>
      </c>
      <c r="D526" s="220">
        <v>2</v>
      </c>
      <c r="E526" s="200">
        <v>1</v>
      </c>
      <c r="F526" s="200">
        <v>2</v>
      </c>
      <c r="G526" s="200">
        <v>34</v>
      </c>
      <c r="H526" s="200"/>
    </row>
    <row r="527" spans="1:8" ht="140.4">
      <c r="A527" s="196"/>
      <c r="B527" s="202" t="s">
        <v>2183</v>
      </c>
      <c r="C527" s="196"/>
      <c r="D527" s="205"/>
      <c r="E527" s="200"/>
      <c r="F527" s="200"/>
      <c r="G527" s="200"/>
      <c r="H527" s="200"/>
    </row>
    <row r="528" spans="1:8">
      <c r="A528" s="189">
        <v>2</v>
      </c>
      <c r="B528" s="278" t="s">
        <v>1392</v>
      </c>
      <c r="C528" s="189" t="s">
        <v>23</v>
      </c>
      <c r="D528" s="193">
        <v>25</v>
      </c>
      <c r="E528" s="200">
        <v>2</v>
      </c>
      <c r="F528" s="200">
        <v>25</v>
      </c>
      <c r="G528" s="200">
        <v>34</v>
      </c>
      <c r="H528" s="200"/>
    </row>
    <row r="529" spans="1:8">
      <c r="A529" s="196" t="s">
        <v>61</v>
      </c>
      <c r="B529" s="224" t="s">
        <v>727</v>
      </c>
      <c r="C529" s="196" t="s">
        <v>23</v>
      </c>
      <c r="D529" s="205">
        <v>25</v>
      </c>
      <c r="E529" s="200"/>
      <c r="F529" s="200"/>
      <c r="G529" s="200"/>
      <c r="H529" s="200"/>
    </row>
    <row r="530" spans="1:8" ht="124.8">
      <c r="A530" s="196"/>
      <c r="B530" s="213" t="s">
        <v>2184</v>
      </c>
      <c r="C530" s="196"/>
      <c r="D530" s="205"/>
      <c r="E530" s="200"/>
      <c r="F530" s="200"/>
      <c r="G530" s="200"/>
      <c r="H530" s="200"/>
    </row>
    <row r="531" spans="1:8">
      <c r="A531" s="196" t="s">
        <v>63</v>
      </c>
      <c r="B531" s="204" t="s">
        <v>291</v>
      </c>
      <c r="C531" s="196" t="s">
        <v>278</v>
      </c>
      <c r="D531" s="205">
        <v>3</v>
      </c>
      <c r="E531" s="195"/>
      <c r="F531" s="195"/>
      <c r="G531" s="195"/>
      <c r="H531" s="195"/>
    </row>
    <row r="532" spans="1:8">
      <c r="A532" s="196" t="s">
        <v>65</v>
      </c>
      <c r="B532" s="204" t="s">
        <v>292</v>
      </c>
      <c r="C532" s="196" t="s">
        <v>16</v>
      </c>
      <c r="D532" s="205">
        <v>50</v>
      </c>
      <c r="E532" s="254"/>
      <c r="F532" s="254"/>
      <c r="G532" s="254"/>
      <c r="H532" s="254"/>
    </row>
    <row r="533" spans="1:8">
      <c r="A533" s="196" t="s">
        <v>523</v>
      </c>
      <c r="B533" s="204" t="s">
        <v>293</v>
      </c>
      <c r="C533" s="196" t="s">
        <v>16</v>
      </c>
      <c r="D533" s="205">
        <v>50</v>
      </c>
      <c r="E533" s="200"/>
      <c r="F533" s="200"/>
      <c r="G533" s="200"/>
      <c r="H533" s="200"/>
    </row>
    <row r="534" spans="1:8">
      <c r="A534" s="196" t="s">
        <v>526</v>
      </c>
      <c r="B534" s="204" t="s">
        <v>295</v>
      </c>
      <c r="C534" s="196" t="s">
        <v>16</v>
      </c>
      <c r="D534" s="205">
        <v>50</v>
      </c>
      <c r="E534" s="200"/>
      <c r="F534" s="200"/>
      <c r="G534" s="200"/>
      <c r="H534" s="200"/>
    </row>
    <row r="535" spans="1:8" ht="31.2">
      <c r="A535" s="189" t="s">
        <v>728</v>
      </c>
      <c r="B535" s="278" t="s">
        <v>729</v>
      </c>
      <c r="C535" s="159"/>
      <c r="D535" s="220"/>
      <c r="E535" s="200"/>
      <c r="F535" s="200"/>
      <c r="G535" s="200"/>
      <c r="H535" s="200"/>
    </row>
    <row r="536" spans="1:8">
      <c r="A536" s="189" t="s">
        <v>8</v>
      </c>
      <c r="B536" s="278" t="s">
        <v>730</v>
      </c>
      <c r="C536" s="196"/>
      <c r="D536" s="205"/>
      <c r="E536" s="200"/>
      <c r="F536" s="200"/>
      <c r="G536" s="200"/>
      <c r="H536" s="200"/>
    </row>
    <row r="537" spans="1:8">
      <c r="A537" s="189">
        <v>1</v>
      </c>
      <c r="B537" s="190" t="s">
        <v>731</v>
      </c>
      <c r="C537" s="189" t="s">
        <v>13</v>
      </c>
      <c r="D537" s="220">
        <v>1</v>
      </c>
      <c r="E537" s="200"/>
      <c r="F537" s="200"/>
      <c r="G537" s="200"/>
      <c r="H537" s="200"/>
    </row>
    <row r="538" spans="1:8">
      <c r="A538" s="196" t="s">
        <v>14</v>
      </c>
      <c r="B538" s="204" t="s">
        <v>1393</v>
      </c>
      <c r="C538" s="196" t="s">
        <v>23</v>
      </c>
      <c r="D538" s="205">
        <v>4</v>
      </c>
      <c r="E538" s="200" t="s">
        <v>14</v>
      </c>
      <c r="F538" s="200">
        <v>4</v>
      </c>
      <c r="G538" s="200">
        <v>35</v>
      </c>
      <c r="H538" s="200"/>
    </row>
    <row r="539" spans="1:8" ht="171.6">
      <c r="A539" s="209"/>
      <c r="B539" s="315" t="s">
        <v>2185</v>
      </c>
      <c r="C539" s="196"/>
      <c r="D539" s="281"/>
      <c r="E539" s="200"/>
      <c r="F539" s="200"/>
      <c r="G539" s="200"/>
      <c r="H539" s="200"/>
    </row>
    <row r="540" spans="1:8">
      <c r="A540" s="209"/>
      <c r="B540" s="315" t="s">
        <v>732</v>
      </c>
      <c r="C540" s="212" t="s">
        <v>245</v>
      </c>
      <c r="D540" s="214">
        <v>4</v>
      </c>
      <c r="E540" s="200"/>
      <c r="F540" s="200"/>
      <c r="G540" s="200"/>
      <c r="H540" s="200"/>
    </row>
    <row r="541" spans="1:8">
      <c r="A541" s="209"/>
      <c r="B541" s="315" t="s">
        <v>733</v>
      </c>
      <c r="C541" s="212" t="s">
        <v>371</v>
      </c>
      <c r="D541" s="214">
        <v>4</v>
      </c>
      <c r="E541" s="219"/>
      <c r="F541" s="219"/>
      <c r="G541" s="219"/>
      <c r="H541" s="219"/>
    </row>
    <row r="542" spans="1:8">
      <c r="A542" s="209"/>
      <c r="B542" s="315" t="s">
        <v>734</v>
      </c>
      <c r="C542" s="212" t="s">
        <v>371</v>
      </c>
      <c r="D542" s="214">
        <v>4</v>
      </c>
      <c r="E542" s="219"/>
      <c r="F542" s="219"/>
      <c r="G542" s="219"/>
      <c r="H542" s="219"/>
    </row>
    <row r="543" spans="1:8">
      <c r="A543" s="209" t="s">
        <v>18</v>
      </c>
      <c r="B543" s="204" t="s">
        <v>735</v>
      </c>
      <c r="C543" s="306" t="s">
        <v>23</v>
      </c>
      <c r="D543" s="205">
        <v>1</v>
      </c>
      <c r="E543" s="216" t="s">
        <v>18</v>
      </c>
      <c r="F543" s="216">
        <v>1</v>
      </c>
      <c r="G543" s="216">
        <v>35</v>
      </c>
      <c r="H543" s="216"/>
    </row>
    <row r="544" spans="1:8" ht="31.2">
      <c r="A544" s="232" t="s">
        <v>736</v>
      </c>
      <c r="B544" s="316" t="s">
        <v>737</v>
      </c>
      <c r="C544" s="300" t="s">
        <v>16</v>
      </c>
      <c r="D544" s="214">
        <v>8</v>
      </c>
      <c r="E544" s="216" t="s">
        <v>736</v>
      </c>
      <c r="F544" s="216">
        <v>8</v>
      </c>
      <c r="G544" s="216">
        <v>35</v>
      </c>
      <c r="H544" s="216"/>
    </row>
    <row r="545" spans="1:8" ht="46.8">
      <c r="A545" s="232" t="s">
        <v>738</v>
      </c>
      <c r="B545" s="316" t="s">
        <v>2186</v>
      </c>
      <c r="C545" s="300" t="s">
        <v>16</v>
      </c>
      <c r="D545" s="214">
        <v>140</v>
      </c>
      <c r="E545" s="219" t="s">
        <v>738</v>
      </c>
      <c r="F545" s="219">
        <v>140</v>
      </c>
      <c r="G545" s="219">
        <v>35</v>
      </c>
      <c r="H545" s="230"/>
    </row>
    <row r="546" spans="1:8" ht="46.8">
      <c r="A546" s="232" t="s">
        <v>740</v>
      </c>
      <c r="B546" s="316" t="s">
        <v>741</v>
      </c>
      <c r="C546" s="300" t="s">
        <v>16</v>
      </c>
      <c r="D546" s="214">
        <v>140</v>
      </c>
      <c r="E546" s="219" t="s">
        <v>740</v>
      </c>
      <c r="F546" s="219">
        <v>280</v>
      </c>
      <c r="G546" s="219">
        <v>35</v>
      </c>
      <c r="H546" s="219"/>
    </row>
    <row r="547" spans="1:8" ht="78">
      <c r="A547" s="232" t="s">
        <v>742</v>
      </c>
      <c r="B547" s="301" t="s">
        <v>743</v>
      </c>
      <c r="C547" s="300" t="s">
        <v>16</v>
      </c>
      <c r="D547" s="214">
        <f>2*2*2</f>
        <v>8</v>
      </c>
      <c r="E547" s="219" t="s">
        <v>742</v>
      </c>
      <c r="F547" s="219">
        <v>8</v>
      </c>
      <c r="G547" s="219">
        <v>35</v>
      </c>
      <c r="H547" s="219"/>
    </row>
    <row r="548" spans="1:8" ht="124.8">
      <c r="A548" s="232" t="s">
        <v>744</v>
      </c>
      <c r="B548" s="301" t="s">
        <v>745</v>
      </c>
      <c r="C548" s="300" t="s">
        <v>16</v>
      </c>
      <c r="D548" s="214">
        <f>2*2*2</f>
        <v>8</v>
      </c>
      <c r="E548" s="219" t="s">
        <v>744</v>
      </c>
      <c r="F548" s="219">
        <v>8</v>
      </c>
      <c r="G548" s="219">
        <v>35</v>
      </c>
      <c r="H548" s="219"/>
    </row>
    <row r="549" spans="1:8" ht="93.6">
      <c r="A549" s="232" t="s">
        <v>746</v>
      </c>
      <c r="B549" s="301" t="s">
        <v>747</v>
      </c>
      <c r="C549" s="300" t="s">
        <v>16</v>
      </c>
      <c r="D549" s="214">
        <v>4</v>
      </c>
      <c r="E549" s="219" t="s">
        <v>748</v>
      </c>
      <c r="F549" s="219">
        <v>4</v>
      </c>
      <c r="G549" s="219">
        <v>35</v>
      </c>
      <c r="H549" s="219"/>
    </row>
    <row r="550" spans="1:8" ht="78">
      <c r="A550" s="232" t="s">
        <v>748</v>
      </c>
      <c r="B550" s="316" t="s">
        <v>749</v>
      </c>
      <c r="C550" s="300" t="s">
        <v>16</v>
      </c>
      <c r="D550" s="214">
        <v>30</v>
      </c>
      <c r="E550" s="219" t="s">
        <v>748</v>
      </c>
      <c r="F550" s="219">
        <v>30</v>
      </c>
      <c r="G550" s="219">
        <v>35</v>
      </c>
      <c r="H550" s="219"/>
    </row>
    <row r="551" spans="1:8">
      <c r="A551" s="282" t="s">
        <v>21</v>
      </c>
      <c r="B551" s="204" t="s">
        <v>1310</v>
      </c>
      <c r="C551" s="196" t="s">
        <v>23</v>
      </c>
      <c r="D551" s="281"/>
      <c r="E551" s="216" t="s">
        <v>21</v>
      </c>
      <c r="F551" s="216">
        <v>12</v>
      </c>
      <c r="G551" s="216">
        <v>35</v>
      </c>
      <c r="H551" s="216"/>
    </row>
    <row r="552" spans="1:8">
      <c r="A552" s="282" t="s">
        <v>1394</v>
      </c>
      <c r="B552" s="204" t="s">
        <v>1457</v>
      </c>
      <c r="C552" s="196" t="s">
        <v>16</v>
      </c>
      <c r="D552" s="205">
        <v>12</v>
      </c>
      <c r="E552" s="216"/>
      <c r="F552" s="216"/>
      <c r="G552" s="216"/>
      <c r="H552" s="216"/>
    </row>
    <row r="553" spans="1:8" ht="78">
      <c r="A553" s="232"/>
      <c r="B553" s="203" t="s">
        <v>750</v>
      </c>
      <c r="C553" s="284"/>
      <c r="D553" s="284"/>
      <c r="E553" s="195"/>
      <c r="F553" s="195"/>
      <c r="G553" s="195"/>
      <c r="H553" s="195"/>
    </row>
    <row r="554" spans="1:8" ht="46.8">
      <c r="A554" s="232" t="s">
        <v>1395</v>
      </c>
      <c r="B554" s="203" t="s">
        <v>1096</v>
      </c>
      <c r="C554" s="212" t="s">
        <v>23</v>
      </c>
      <c r="D554" s="214">
        <v>27</v>
      </c>
      <c r="E554" s="200"/>
      <c r="F554" s="200"/>
      <c r="G554" s="200"/>
      <c r="H554" s="200"/>
    </row>
    <row r="555" spans="1:8" ht="62.4">
      <c r="A555" s="232" t="s">
        <v>1487</v>
      </c>
      <c r="B555" s="203" t="s">
        <v>919</v>
      </c>
      <c r="C555" s="300" t="s">
        <v>23</v>
      </c>
      <c r="D555" s="214">
        <v>15</v>
      </c>
      <c r="E555" s="200"/>
      <c r="F555" s="200"/>
      <c r="G555" s="200"/>
      <c r="H555" s="200"/>
    </row>
    <row r="556" spans="1:8">
      <c r="A556" s="317" t="s">
        <v>751</v>
      </c>
      <c r="B556" s="190" t="s">
        <v>752</v>
      </c>
      <c r="C556" s="189" t="s">
        <v>13</v>
      </c>
      <c r="D556" s="220">
        <v>1</v>
      </c>
      <c r="E556" s="200"/>
      <c r="F556" s="200"/>
      <c r="G556" s="200"/>
      <c r="H556" s="200"/>
    </row>
    <row r="557" spans="1:8">
      <c r="A557" s="209" t="s">
        <v>61</v>
      </c>
      <c r="B557" s="308" t="s">
        <v>2348</v>
      </c>
      <c r="C557" s="196" t="s">
        <v>23</v>
      </c>
      <c r="D557" s="205">
        <v>1</v>
      </c>
      <c r="E557" s="200" t="s">
        <v>61</v>
      </c>
      <c r="F557" s="200">
        <v>1</v>
      </c>
      <c r="G557" s="200">
        <v>35</v>
      </c>
      <c r="H557" s="200"/>
    </row>
    <row r="558" spans="1:8" ht="234">
      <c r="A558" s="209"/>
      <c r="B558" s="302" t="s">
        <v>2187</v>
      </c>
      <c r="C558" s="196"/>
      <c r="D558" s="205"/>
      <c r="E558" s="200"/>
      <c r="F558" s="200"/>
      <c r="G558" s="200"/>
      <c r="H558" s="200"/>
    </row>
    <row r="559" spans="1:8">
      <c r="A559" s="209" t="s">
        <v>63</v>
      </c>
      <c r="B559" s="309" t="s">
        <v>2346</v>
      </c>
      <c r="C559" s="196" t="s">
        <v>23</v>
      </c>
      <c r="D559" s="205">
        <v>2</v>
      </c>
      <c r="E559" s="200" t="s">
        <v>63</v>
      </c>
      <c r="F559" s="200">
        <v>2</v>
      </c>
      <c r="G559" s="200">
        <v>35</v>
      </c>
      <c r="H559" s="200"/>
    </row>
    <row r="560" spans="1:8" ht="140.4">
      <c r="A560" s="209"/>
      <c r="B560" s="302" t="s">
        <v>2345</v>
      </c>
      <c r="C560" s="196"/>
      <c r="D560" s="205"/>
      <c r="E560" s="200"/>
      <c r="F560" s="200"/>
      <c r="G560" s="200"/>
      <c r="H560" s="200"/>
    </row>
    <row r="561" spans="1:8">
      <c r="A561" s="317" t="s">
        <v>753</v>
      </c>
      <c r="B561" s="190" t="s">
        <v>754</v>
      </c>
      <c r="C561" s="189" t="s">
        <v>13</v>
      </c>
      <c r="D561" s="220">
        <v>1</v>
      </c>
      <c r="E561" s="200"/>
      <c r="F561" s="200"/>
      <c r="G561" s="200"/>
      <c r="H561" s="200"/>
    </row>
    <row r="562" spans="1:8">
      <c r="A562" s="209" t="s">
        <v>75</v>
      </c>
      <c r="B562" s="308" t="s">
        <v>2348</v>
      </c>
      <c r="C562" s="196" t="s">
        <v>23</v>
      </c>
      <c r="D562" s="205">
        <v>1</v>
      </c>
      <c r="E562" s="200" t="s">
        <v>75</v>
      </c>
      <c r="F562" s="200">
        <v>1</v>
      </c>
      <c r="G562" s="200">
        <v>35</v>
      </c>
      <c r="H562" s="200"/>
    </row>
    <row r="563" spans="1:8" ht="218.4">
      <c r="A563" s="209"/>
      <c r="B563" s="302" t="s">
        <v>2347</v>
      </c>
      <c r="C563" s="196"/>
      <c r="D563" s="205"/>
      <c r="E563" s="200"/>
      <c r="F563" s="200"/>
      <c r="G563" s="200"/>
      <c r="H563" s="200"/>
    </row>
    <row r="564" spans="1:8">
      <c r="A564" s="209" t="s">
        <v>78</v>
      </c>
      <c r="B564" s="309" t="s">
        <v>2346</v>
      </c>
      <c r="C564" s="196" t="s">
        <v>23</v>
      </c>
      <c r="D564" s="205">
        <v>2</v>
      </c>
      <c r="E564" s="200" t="s">
        <v>78</v>
      </c>
      <c r="F564" s="200">
        <v>2</v>
      </c>
      <c r="G564" s="200">
        <v>35</v>
      </c>
      <c r="H564" s="200"/>
    </row>
    <row r="565" spans="1:8" ht="140.4">
      <c r="A565" s="209"/>
      <c r="B565" s="302" t="s">
        <v>2345</v>
      </c>
      <c r="C565" s="196"/>
      <c r="D565" s="205"/>
      <c r="E565" s="200"/>
      <c r="F565" s="200"/>
      <c r="G565" s="200"/>
      <c r="H565" s="200"/>
    </row>
    <row r="566" spans="1:8">
      <c r="A566" s="317" t="s">
        <v>360</v>
      </c>
      <c r="B566" s="190" t="s">
        <v>755</v>
      </c>
      <c r="C566" s="189" t="s">
        <v>13</v>
      </c>
      <c r="D566" s="220">
        <v>1</v>
      </c>
      <c r="E566" s="200"/>
      <c r="F566" s="200"/>
      <c r="G566" s="200"/>
      <c r="H566" s="200"/>
    </row>
    <row r="567" spans="1:8">
      <c r="A567" s="209" t="s">
        <v>84</v>
      </c>
      <c r="B567" s="308" t="s">
        <v>2348</v>
      </c>
      <c r="C567" s="196" t="s">
        <v>23</v>
      </c>
      <c r="D567" s="205">
        <v>1</v>
      </c>
      <c r="E567" s="200" t="s">
        <v>84</v>
      </c>
      <c r="F567" s="200">
        <v>1</v>
      </c>
      <c r="G567" s="200">
        <v>35</v>
      </c>
      <c r="H567" s="200"/>
    </row>
    <row r="568" spans="1:8" ht="218.4">
      <c r="A568" s="209"/>
      <c r="B568" s="302" t="s">
        <v>2347</v>
      </c>
      <c r="C568" s="196"/>
      <c r="D568" s="205"/>
      <c r="E568" s="200"/>
      <c r="F568" s="200"/>
      <c r="G568" s="200"/>
      <c r="H568" s="200"/>
    </row>
    <row r="569" spans="1:8">
      <c r="A569" s="209" t="s">
        <v>86</v>
      </c>
      <c r="B569" s="309" t="s">
        <v>2346</v>
      </c>
      <c r="C569" s="196" t="s">
        <v>23</v>
      </c>
      <c r="D569" s="205">
        <v>2</v>
      </c>
      <c r="E569" s="200" t="s">
        <v>86</v>
      </c>
      <c r="F569" s="200">
        <v>2</v>
      </c>
      <c r="G569" s="200">
        <v>35</v>
      </c>
      <c r="H569" s="195"/>
    </row>
    <row r="570" spans="1:8" ht="140.4">
      <c r="A570" s="209"/>
      <c r="B570" s="302" t="s">
        <v>2345</v>
      </c>
      <c r="C570" s="196"/>
      <c r="D570" s="205"/>
      <c r="E570" s="200"/>
      <c r="F570" s="200"/>
      <c r="G570" s="200"/>
      <c r="H570" s="200"/>
    </row>
    <row r="571" spans="1:8" ht="31.2">
      <c r="A571" s="317" t="s">
        <v>319</v>
      </c>
      <c r="B571" s="190" t="s">
        <v>756</v>
      </c>
      <c r="C571" s="189" t="s">
        <v>13</v>
      </c>
      <c r="D571" s="220">
        <v>1</v>
      </c>
      <c r="E571" s="216"/>
      <c r="F571" s="216"/>
      <c r="G571" s="216"/>
      <c r="H571" s="216"/>
    </row>
    <row r="572" spans="1:8">
      <c r="A572" s="209" t="s">
        <v>124</v>
      </c>
      <c r="B572" s="308" t="s">
        <v>2348</v>
      </c>
      <c r="C572" s="196" t="s">
        <v>23</v>
      </c>
      <c r="D572" s="205">
        <v>1</v>
      </c>
      <c r="E572" s="216" t="s">
        <v>124</v>
      </c>
      <c r="F572" s="216">
        <v>1</v>
      </c>
      <c r="G572" s="216">
        <v>35</v>
      </c>
      <c r="H572" s="216"/>
    </row>
    <row r="573" spans="1:8" ht="218.4">
      <c r="A573" s="209"/>
      <c r="B573" s="302" t="s">
        <v>2347</v>
      </c>
      <c r="C573" s="196"/>
      <c r="D573" s="205"/>
      <c r="E573" s="216"/>
      <c r="F573" s="216"/>
      <c r="G573" s="216"/>
      <c r="H573" s="216"/>
    </row>
    <row r="574" spans="1:8">
      <c r="A574" s="209" t="s">
        <v>127</v>
      </c>
      <c r="B574" s="309" t="s">
        <v>2346</v>
      </c>
      <c r="C574" s="196" t="s">
        <v>23</v>
      </c>
      <c r="D574" s="205">
        <v>1</v>
      </c>
      <c r="E574" s="216" t="s">
        <v>127</v>
      </c>
      <c r="F574" s="216">
        <v>2</v>
      </c>
      <c r="G574" s="216">
        <v>35</v>
      </c>
      <c r="H574" s="216"/>
    </row>
    <row r="575" spans="1:8" ht="140.4">
      <c r="A575" s="209"/>
      <c r="B575" s="302" t="s">
        <v>2345</v>
      </c>
      <c r="C575" s="196"/>
      <c r="D575" s="205"/>
      <c r="E575" s="216"/>
      <c r="F575" s="216"/>
      <c r="G575" s="216"/>
      <c r="H575" s="216"/>
    </row>
    <row r="576" spans="1:8">
      <c r="A576" s="317" t="s">
        <v>757</v>
      </c>
      <c r="B576" s="190" t="s">
        <v>758</v>
      </c>
      <c r="C576" s="189" t="s">
        <v>13</v>
      </c>
      <c r="D576" s="220">
        <v>1</v>
      </c>
      <c r="E576" s="200"/>
      <c r="F576" s="200"/>
      <c r="G576" s="200"/>
      <c r="H576" s="200"/>
    </row>
    <row r="577" spans="1:8">
      <c r="A577" s="209" t="s">
        <v>139</v>
      </c>
      <c r="B577" s="308" t="s">
        <v>2348</v>
      </c>
      <c r="C577" s="196" t="s">
        <v>23</v>
      </c>
      <c r="D577" s="205">
        <v>1</v>
      </c>
      <c r="E577" s="200" t="s">
        <v>139</v>
      </c>
      <c r="F577" s="200">
        <v>1</v>
      </c>
      <c r="G577" s="200">
        <v>36</v>
      </c>
      <c r="H577" s="200"/>
    </row>
    <row r="578" spans="1:8" ht="218.4">
      <c r="A578" s="209"/>
      <c r="B578" s="302" t="s">
        <v>2347</v>
      </c>
      <c r="C578" s="196"/>
      <c r="D578" s="205"/>
      <c r="E578" s="200"/>
      <c r="F578" s="200"/>
      <c r="G578" s="200"/>
      <c r="H578" s="200"/>
    </row>
    <row r="579" spans="1:8">
      <c r="A579" s="209" t="s">
        <v>341</v>
      </c>
      <c r="B579" s="309" t="s">
        <v>2346</v>
      </c>
      <c r="C579" s="196" t="s">
        <v>23</v>
      </c>
      <c r="D579" s="205">
        <v>1</v>
      </c>
      <c r="E579" s="200" t="s">
        <v>341</v>
      </c>
      <c r="F579" s="200">
        <v>2</v>
      </c>
      <c r="G579" s="200">
        <v>36</v>
      </c>
      <c r="H579" s="200"/>
    </row>
    <row r="580" spans="1:8" ht="140.4">
      <c r="A580" s="209"/>
      <c r="B580" s="302" t="s">
        <v>2345</v>
      </c>
      <c r="C580" s="196"/>
      <c r="D580" s="205"/>
      <c r="E580" s="200"/>
      <c r="F580" s="200"/>
      <c r="G580" s="200"/>
      <c r="H580" s="200"/>
    </row>
    <row r="581" spans="1:8">
      <c r="A581" s="317" t="s">
        <v>759</v>
      </c>
      <c r="B581" s="190" t="s">
        <v>760</v>
      </c>
      <c r="C581" s="189" t="s">
        <v>13</v>
      </c>
      <c r="D581" s="220"/>
      <c r="E581" s="200"/>
      <c r="F581" s="200"/>
      <c r="G581" s="200"/>
      <c r="H581" s="200"/>
    </row>
    <row r="582" spans="1:8">
      <c r="A582" s="209" t="s">
        <v>168</v>
      </c>
      <c r="B582" s="308" t="s">
        <v>2348</v>
      </c>
      <c r="C582" s="196" t="s">
        <v>23</v>
      </c>
      <c r="D582" s="205">
        <v>1</v>
      </c>
      <c r="E582" s="200" t="s">
        <v>168</v>
      </c>
      <c r="F582" s="200">
        <v>1</v>
      </c>
      <c r="G582" s="200">
        <v>36</v>
      </c>
      <c r="H582" s="200"/>
    </row>
    <row r="583" spans="1:8" ht="218.4">
      <c r="A583" s="209"/>
      <c r="B583" s="302" t="s">
        <v>2347</v>
      </c>
      <c r="C583" s="196"/>
      <c r="D583" s="205"/>
      <c r="E583" s="200"/>
      <c r="F583" s="200"/>
      <c r="G583" s="200"/>
      <c r="H583" s="200"/>
    </row>
    <row r="584" spans="1:8">
      <c r="A584" s="209" t="s">
        <v>171</v>
      </c>
      <c r="B584" s="309" t="s">
        <v>2346</v>
      </c>
      <c r="C584" s="196" t="s">
        <v>23</v>
      </c>
      <c r="D584" s="205">
        <v>1</v>
      </c>
      <c r="E584" s="200" t="s">
        <v>171</v>
      </c>
      <c r="F584" s="200">
        <v>2</v>
      </c>
      <c r="G584" s="200">
        <v>36</v>
      </c>
      <c r="H584" s="200"/>
    </row>
    <row r="585" spans="1:8" ht="140.4">
      <c r="A585" s="209"/>
      <c r="B585" s="302" t="s">
        <v>2345</v>
      </c>
      <c r="C585" s="196"/>
      <c r="D585" s="205"/>
      <c r="E585" s="200"/>
      <c r="F585" s="200"/>
      <c r="G585" s="200"/>
      <c r="H585" s="200"/>
    </row>
    <row r="586" spans="1:8">
      <c r="A586" s="317" t="s">
        <v>761</v>
      </c>
      <c r="B586" s="190" t="s">
        <v>762</v>
      </c>
      <c r="C586" s="189" t="s">
        <v>13</v>
      </c>
      <c r="D586" s="220">
        <v>1</v>
      </c>
      <c r="E586" s="241"/>
      <c r="F586" s="241"/>
      <c r="G586" s="241"/>
      <c r="H586" s="241"/>
    </row>
    <row r="587" spans="1:8">
      <c r="A587" s="209" t="s">
        <v>187</v>
      </c>
      <c r="B587" s="308" t="s">
        <v>2348</v>
      </c>
      <c r="C587" s="196" t="s">
        <v>23</v>
      </c>
      <c r="D587" s="205">
        <v>1</v>
      </c>
      <c r="E587" s="216" t="s">
        <v>187</v>
      </c>
      <c r="F587" s="216">
        <v>1</v>
      </c>
      <c r="G587" s="216">
        <v>36</v>
      </c>
      <c r="H587" s="216"/>
    </row>
    <row r="588" spans="1:8" ht="218.4">
      <c r="A588" s="209"/>
      <c r="B588" s="302" t="s">
        <v>2347</v>
      </c>
      <c r="C588" s="196"/>
      <c r="D588" s="205"/>
      <c r="E588" s="216"/>
      <c r="F588" s="216"/>
      <c r="G588" s="216"/>
      <c r="H588" s="216"/>
    </row>
    <row r="589" spans="1:8">
      <c r="A589" s="209" t="s">
        <v>190</v>
      </c>
      <c r="B589" s="309" t="s">
        <v>2346</v>
      </c>
      <c r="C589" s="196" t="s">
        <v>23</v>
      </c>
      <c r="D589" s="205">
        <v>1</v>
      </c>
      <c r="E589" s="216" t="s">
        <v>190</v>
      </c>
      <c r="F589" s="216">
        <v>2</v>
      </c>
      <c r="G589" s="216">
        <v>36</v>
      </c>
      <c r="H589" s="216"/>
    </row>
    <row r="590" spans="1:8" ht="140.4">
      <c r="A590" s="209"/>
      <c r="B590" s="302" t="s">
        <v>2345</v>
      </c>
      <c r="C590" s="196"/>
      <c r="D590" s="205"/>
      <c r="E590" s="216"/>
      <c r="F590" s="216"/>
      <c r="G590" s="216"/>
      <c r="H590" s="216"/>
    </row>
    <row r="591" spans="1:8" ht="32.700000000000003" customHeight="1">
      <c r="A591" s="317" t="s">
        <v>763</v>
      </c>
      <c r="B591" s="190" t="s">
        <v>764</v>
      </c>
      <c r="C591" s="189" t="s">
        <v>13</v>
      </c>
      <c r="D591" s="220">
        <v>1</v>
      </c>
      <c r="E591" s="216"/>
      <c r="F591" s="216"/>
      <c r="G591" s="216"/>
      <c r="H591" s="216"/>
    </row>
    <row r="592" spans="1:8">
      <c r="A592" s="209" t="s">
        <v>212</v>
      </c>
      <c r="B592" s="308" t="s">
        <v>2348</v>
      </c>
      <c r="C592" s="196" t="s">
        <v>23</v>
      </c>
      <c r="D592" s="205">
        <v>1</v>
      </c>
      <c r="E592" s="216" t="s">
        <v>212</v>
      </c>
      <c r="F592" s="216">
        <v>1</v>
      </c>
      <c r="G592" s="216">
        <v>36</v>
      </c>
      <c r="H592" s="216"/>
    </row>
    <row r="593" spans="1:8" ht="218.4">
      <c r="A593" s="209"/>
      <c r="B593" s="302" t="s">
        <v>2347</v>
      </c>
      <c r="C593" s="196"/>
      <c r="D593" s="205"/>
      <c r="E593" s="216"/>
      <c r="F593" s="216"/>
      <c r="G593" s="216"/>
      <c r="H593" s="216"/>
    </row>
    <row r="594" spans="1:8">
      <c r="A594" s="209" t="s">
        <v>214</v>
      </c>
      <c r="B594" s="309" t="s">
        <v>2346</v>
      </c>
      <c r="C594" s="196" t="s">
        <v>23</v>
      </c>
      <c r="D594" s="205">
        <v>3</v>
      </c>
      <c r="E594" s="216" t="s">
        <v>214</v>
      </c>
      <c r="F594" s="216">
        <v>2</v>
      </c>
      <c r="G594" s="216">
        <v>36</v>
      </c>
      <c r="H594" s="216"/>
    </row>
    <row r="595" spans="1:8" ht="140.4">
      <c r="A595" s="209"/>
      <c r="B595" s="302" t="s">
        <v>2345</v>
      </c>
      <c r="C595" s="196"/>
      <c r="D595" s="205"/>
      <c r="E595" s="216"/>
      <c r="F595" s="216"/>
      <c r="G595" s="216"/>
      <c r="H595" s="216"/>
    </row>
    <row r="596" spans="1:8">
      <c r="A596" s="317" t="s">
        <v>765</v>
      </c>
      <c r="B596" s="190" t="s">
        <v>766</v>
      </c>
      <c r="C596" s="189" t="s">
        <v>13</v>
      </c>
      <c r="D596" s="220">
        <v>1</v>
      </c>
      <c r="E596" s="216"/>
      <c r="F596" s="216"/>
      <c r="G596" s="216"/>
      <c r="H596" s="216"/>
    </row>
    <row r="597" spans="1:8">
      <c r="A597" s="209" t="s">
        <v>220</v>
      </c>
      <c r="B597" s="308" t="s">
        <v>2348</v>
      </c>
      <c r="C597" s="196" t="s">
        <v>23</v>
      </c>
      <c r="D597" s="205">
        <v>1</v>
      </c>
      <c r="E597" s="216" t="s">
        <v>220</v>
      </c>
      <c r="F597" s="216">
        <v>1</v>
      </c>
      <c r="G597" s="216">
        <v>36</v>
      </c>
      <c r="H597" s="216"/>
    </row>
    <row r="598" spans="1:8" ht="218.4">
      <c r="A598" s="209"/>
      <c r="B598" s="302" t="s">
        <v>2347</v>
      </c>
      <c r="C598" s="196"/>
      <c r="D598" s="205"/>
      <c r="E598" s="216"/>
      <c r="F598" s="216"/>
      <c r="G598" s="216"/>
      <c r="H598" s="216"/>
    </row>
    <row r="599" spans="1:8">
      <c r="A599" s="209" t="s">
        <v>222</v>
      </c>
      <c r="B599" s="309" t="s">
        <v>2346</v>
      </c>
      <c r="C599" s="196" t="s">
        <v>23</v>
      </c>
      <c r="D599" s="205">
        <v>1</v>
      </c>
      <c r="E599" s="216" t="s">
        <v>222</v>
      </c>
      <c r="F599" s="216">
        <v>2</v>
      </c>
      <c r="G599" s="216">
        <v>36</v>
      </c>
      <c r="H599" s="216"/>
    </row>
    <row r="600" spans="1:8" ht="140.4">
      <c r="A600" s="209"/>
      <c r="B600" s="302" t="s">
        <v>2345</v>
      </c>
      <c r="C600" s="196"/>
      <c r="D600" s="205"/>
      <c r="E600" s="216"/>
      <c r="F600" s="216"/>
      <c r="G600" s="216"/>
      <c r="H600" s="216"/>
    </row>
    <row r="601" spans="1:8">
      <c r="A601" s="317" t="s">
        <v>767</v>
      </c>
      <c r="B601" s="190" t="s">
        <v>768</v>
      </c>
      <c r="C601" s="189" t="s">
        <v>13</v>
      </c>
      <c r="D601" s="220">
        <v>1</v>
      </c>
      <c r="E601" s="216"/>
      <c r="F601" s="216"/>
      <c r="G601" s="216"/>
      <c r="H601" s="216"/>
    </row>
    <row r="602" spans="1:8" ht="31.2">
      <c r="A602" s="209" t="s">
        <v>229</v>
      </c>
      <c r="B602" s="204" t="s">
        <v>1396</v>
      </c>
      <c r="C602" s="196" t="s">
        <v>23</v>
      </c>
      <c r="D602" s="205">
        <v>2</v>
      </c>
      <c r="E602" s="216" t="s">
        <v>229</v>
      </c>
      <c r="F602" s="216">
        <v>2</v>
      </c>
      <c r="G602" s="216">
        <v>36</v>
      </c>
      <c r="H602" s="216"/>
    </row>
    <row r="603" spans="1:8" ht="140.4">
      <c r="A603" s="232" t="s">
        <v>350</v>
      </c>
      <c r="B603" s="202" t="s">
        <v>769</v>
      </c>
      <c r="C603" s="212" t="s">
        <v>23</v>
      </c>
      <c r="D603" s="214">
        <v>2</v>
      </c>
      <c r="E603" s="216"/>
      <c r="F603" s="216"/>
      <c r="G603" s="216"/>
      <c r="H603" s="216"/>
    </row>
    <row r="604" spans="1:8">
      <c r="A604" s="232" t="s">
        <v>351</v>
      </c>
      <c r="B604" s="202" t="s">
        <v>1097</v>
      </c>
      <c r="C604" s="212" t="s">
        <v>245</v>
      </c>
      <c r="D604" s="214">
        <v>2</v>
      </c>
      <c r="E604" s="216"/>
      <c r="F604" s="216"/>
      <c r="G604" s="216"/>
      <c r="H604" s="216"/>
    </row>
    <row r="605" spans="1:8" ht="93.6">
      <c r="A605" s="232" t="s">
        <v>352</v>
      </c>
      <c r="B605" s="202" t="s">
        <v>771</v>
      </c>
      <c r="C605" s="212" t="s">
        <v>245</v>
      </c>
      <c r="D605" s="214">
        <v>2</v>
      </c>
      <c r="E605" s="216"/>
      <c r="F605" s="216"/>
      <c r="G605" s="216"/>
      <c r="H605" s="216"/>
    </row>
    <row r="606" spans="1:8">
      <c r="A606" s="209" t="s">
        <v>353</v>
      </c>
      <c r="B606" s="318" t="s">
        <v>2351</v>
      </c>
      <c r="C606" s="196" t="s">
        <v>16</v>
      </c>
      <c r="D606" s="205">
        <v>2</v>
      </c>
      <c r="E606" s="216" t="s">
        <v>353</v>
      </c>
      <c r="F606" s="216">
        <v>2</v>
      </c>
      <c r="G606" s="216">
        <v>36</v>
      </c>
      <c r="H606" s="216"/>
    </row>
    <row r="607" spans="1:8">
      <c r="A607" s="209" t="s">
        <v>354</v>
      </c>
      <c r="B607" s="318" t="s">
        <v>2350</v>
      </c>
      <c r="C607" s="196" t="s">
        <v>16</v>
      </c>
      <c r="D607" s="205">
        <v>2</v>
      </c>
      <c r="E607" s="216" t="s">
        <v>354</v>
      </c>
      <c r="F607" s="216">
        <v>2</v>
      </c>
      <c r="G607" s="216">
        <v>36</v>
      </c>
      <c r="H607" s="216"/>
    </row>
    <row r="608" spans="1:8">
      <c r="A608" s="209" t="s">
        <v>355</v>
      </c>
      <c r="B608" s="318" t="s">
        <v>2349</v>
      </c>
      <c r="C608" s="196" t="s">
        <v>16</v>
      </c>
      <c r="D608" s="205">
        <v>2</v>
      </c>
      <c r="E608" s="216" t="s">
        <v>355</v>
      </c>
      <c r="F608" s="216">
        <v>2</v>
      </c>
      <c r="G608" s="216">
        <v>36</v>
      </c>
      <c r="H608" s="216"/>
    </row>
    <row r="609" spans="1:8">
      <c r="A609" s="317" t="s">
        <v>772</v>
      </c>
      <c r="B609" s="190" t="s">
        <v>773</v>
      </c>
      <c r="C609" s="189" t="s">
        <v>13</v>
      </c>
      <c r="D609" s="220"/>
      <c r="E609" s="216"/>
      <c r="F609" s="216"/>
      <c r="G609" s="216"/>
      <c r="H609" s="216"/>
    </row>
    <row r="610" spans="1:8">
      <c r="A610" s="209" t="s">
        <v>232</v>
      </c>
      <c r="B610" s="308" t="s">
        <v>2348</v>
      </c>
      <c r="C610" s="196" t="s">
        <v>23</v>
      </c>
      <c r="D610" s="205">
        <v>7</v>
      </c>
      <c r="E610" s="216" t="s">
        <v>232</v>
      </c>
      <c r="F610" s="216">
        <v>7</v>
      </c>
      <c r="G610" s="216">
        <v>36</v>
      </c>
      <c r="H610" s="216"/>
    </row>
    <row r="611" spans="1:8" ht="218.4">
      <c r="A611" s="209"/>
      <c r="B611" s="302" t="s">
        <v>2347</v>
      </c>
      <c r="C611" s="196"/>
      <c r="D611" s="205"/>
      <c r="E611" s="200"/>
      <c r="F611" s="200"/>
      <c r="G611" s="200"/>
      <c r="H611" s="200"/>
    </row>
    <row r="612" spans="1:8">
      <c r="A612" s="209" t="s">
        <v>237</v>
      </c>
      <c r="B612" s="309" t="s">
        <v>2346</v>
      </c>
      <c r="C612" s="196" t="s">
        <v>23</v>
      </c>
      <c r="D612" s="205">
        <v>21</v>
      </c>
      <c r="E612" s="200" t="s">
        <v>237</v>
      </c>
      <c r="F612" s="200">
        <v>21</v>
      </c>
      <c r="G612" s="200">
        <v>37</v>
      </c>
      <c r="H612" s="200"/>
    </row>
    <row r="613" spans="1:8" ht="140.4">
      <c r="A613" s="209"/>
      <c r="B613" s="302" t="s">
        <v>2345</v>
      </c>
      <c r="C613" s="196"/>
      <c r="D613" s="205"/>
      <c r="E613" s="195"/>
      <c r="F613" s="195"/>
      <c r="G613" s="195"/>
      <c r="H613" s="195"/>
    </row>
    <row r="614" spans="1:8">
      <c r="A614" s="209" t="s">
        <v>240</v>
      </c>
      <c r="B614" s="309" t="s">
        <v>2344</v>
      </c>
      <c r="C614" s="196" t="s">
        <v>23</v>
      </c>
      <c r="D614" s="205">
        <v>1</v>
      </c>
      <c r="E614" s="200" t="s">
        <v>240</v>
      </c>
      <c r="F614" s="200">
        <v>1</v>
      </c>
      <c r="G614" s="200">
        <v>37</v>
      </c>
      <c r="H614" s="200"/>
    </row>
    <row r="615" spans="1:8" ht="156">
      <c r="A615" s="209"/>
      <c r="B615" s="301" t="s">
        <v>774</v>
      </c>
      <c r="C615" s="196"/>
      <c r="D615" s="205"/>
      <c r="E615" s="200"/>
      <c r="F615" s="200"/>
      <c r="G615" s="200"/>
      <c r="H615" s="200"/>
    </row>
    <row r="616" spans="1:8">
      <c r="A616" s="317" t="s">
        <v>775</v>
      </c>
      <c r="B616" s="190" t="s">
        <v>776</v>
      </c>
      <c r="C616" s="189" t="s">
        <v>13</v>
      </c>
      <c r="D616" s="220"/>
      <c r="E616" s="200"/>
      <c r="F616" s="200"/>
      <c r="G616" s="200"/>
      <c r="H616" s="200"/>
    </row>
    <row r="617" spans="1:8">
      <c r="A617" s="196" t="s">
        <v>247</v>
      </c>
      <c r="B617" s="224" t="s">
        <v>2343</v>
      </c>
      <c r="C617" s="196" t="s">
        <v>23</v>
      </c>
      <c r="D617" s="205">
        <v>1</v>
      </c>
      <c r="E617" s="200" t="s">
        <v>247</v>
      </c>
      <c r="F617" s="200">
        <v>2</v>
      </c>
      <c r="G617" s="200">
        <v>37</v>
      </c>
      <c r="H617" s="200"/>
    </row>
    <row r="618" spans="1:8" ht="171.6">
      <c r="A618" s="196"/>
      <c r="B618" s="203" t="s">
        <v>777</v>
      </c>
      <c r="C618" s="196"/>
      <c r="D618" s="205"/>
      <c r="E618" s="200"/>
      <c r="F618" s="200"/>
      <c r="G618" s="200"/>
      <c r="H618" s="200"/>
    </row>
    <row r="619" spans="1:8">
      <c r="A619" s="209" t="s">
        <v>249</v>
      </c>
      <c r="B619" s="204" t="s">
        <v>2342</v>
      </c>
      <c r="C619" s="196" t="s">
        <v>23</v>
      </c>
      <c r="D619" s="205">
        <v>1</v>
      </c>
      <c r="E619" s="200" t="s">
        <v>249</v>
      </c>
      <c r="F619" s="200">
        <v>2</v>
      </c>
      <c r="G619" s="200">
        <v>37</v>
      </c>
      <c r="H619" s="200"/>
    </row>
    <row r="620" spans="1:8" ht="202.8">
      <c r="A620" s="209"/>
      <c r="B620" s="213" t="s">
        <v>975</v>
      </c>
      <c r="C620" s="196"/>
      <c r="D620" s="205"/>
      <c r="E620" s="200"/>
      <c r="F620" s="200"/>
      <c r="G620" s="200"/>
      <c r="H620" s="200"/>
    </row>
    <row r="621" spans="1:8" ht="31.2">
      <c r="A621" s="209" t="s">
        <v>251</v>
      </c>
      <c r="B621" s="204" t="s">
        <v>1565</v>
      </c>
      <c r="C621" s="319" t="s">
        <v>23</v>
      </c>
      <c r="D621" s="320">
        <v>1</v>
      </c>
      <c r="E621" s="216" t="s">
        <v>253</v>
      </c>
      <c r="F621" s="216">
        <v>1</v>
      </c>
      <c r="G621" s="216">
        <v>37</v>
      </c>
      <c r="H621" s="216"/>
    </row>
    <row r="622" spans="1:8" ht="187.2">
      <c r="A622" s="232" t="s">
        <v>1568</v>
      </c>
      <c r="B622" s="203" t="s">
        <v>1566</v>
      </c>
      <c r="C622" s="283" t="s">
        <v>16</v>
      </c>
      <c r="D622" s="214">
        <v>1</v>
      </c>
      <c r="E622" s="216"/>
      <c r="F622" s="216"/>
      <c r="G622" s="216"/>
      <c r="H622" s="216"/>
    </row>
    <row r="623" spans="1:8">
      <c r="A623" s="283" t="s">
        <v>1567</v>
      </c>
      <c r="B623" s="203" t="s">
        <v>645</v>
      </c>
      <c r="C623" s="283" t="s">
        <v>16</v>
      </c>
      <c r="D623" s="214">
        <v>1</v>
      </c>
      <c r="E623" s="216"/>
      <c r="F623" s="216"/>
      <c r="G623" s="216"/>
      <c r="H623" s="216"/>
    </row>
    <row r="624" spans="1:8">
      <c r="A624" s="283"/>
      <c r="B624" s="203" t="s">
        <v>68</v>
      </c>
      <c r="C624" s="284"/>
      <c r="D624" s="214"/>
      <c r="E624" s="216"/>
      <c r="F624" s="216"/>
      <c r="G624" s="216"/>
      <c r="H624" s="216"/>
    </row>
    <row r="625" spans="1:9">
      <c r="A625" s="209" t="s">
        <v>253</v>
      </c>
      <c r="B625" s="204" t="s">
        <v>1569</v>
      </c>
      <c r="C625" s="319" t="s">
        <v>23</v>
      </c>
      <c r="D625" s="320">
        <v>16</v>
      </c>
      <c r="E625" s="216" t="s">
        <v>1521</v>
      </c>
      <c r="F625" s="216">
        <v>16</v>
      </c>
      <c r="G625" s="216">
        <v>37</v>
      </c>
      <c r="H625" s="216"/>
      <c r="I625" s="158" t="s">
        <v>1599</v>
      </c>
    </row>
    <row r="626" spans="1:9" ht="140.4">
      <c r="A626" s="204"/>
      <c r="B626" s="321" t="s">
        <v>778</v>
      </c>
      <c r="C626" s="204"/>
      <c r="D626" s="204"/>
      <c r="E626" s="216"/>
      <c r="F626" s="216"/>
      <c r="G626" s="216"/>
      <c r="H626" s="216"/>
    </row>
    <row r="627" spans="1:9">
      <c r="A627" s="189" t="s">
        <v>310</v>
      </c>
      <c r="B627" s="190" t="s">
        <v>779</v>
      </c>
      <c r="C627" s="196"/>
      <c r="D627" s="205"/>
      <c r="E627" s="216"/>
      <c r="F627" s="216"/>
      <c r="G627" s="216"/>
      <c r="H627" s="216"/>
    </row>
    <row r="628" spans="1:9" ht="31.2">
      <c r="A628" s="189">
        <v>1</v>
      </c>
      <c r="B628" s="318" t="s">
        <v>2262</v>
      </c>
      <c r="C628" s="189" t="s">
        <v>23</v>
      </c>
      <c r="D628" s="220">
        <v>1</v>
      </c>
      <c r="E628" s="216">
        <v>1</v>
      </c>
      <c r="F628" s="216">
        <v>1</v>
      </c>
      <c r="G628" s="216">
        <v>37</v>
      </c>
      <c r="H628" s="216"/>
      <c r="I628" s="158" t="s">
        <v>1599</v>
      </c>
    </row>
    <row r="629" spans="1:9" ht="156">
      <c r="A629" s="189"/>
      <c r="B629" s="202" t="s">
        <v>2188</v>
      </c>
      <c r="C629" s="189"/>
      <c r="D629" s="220"/>
      <c r="E629" s="216"/>
      <c r="F629" s="216"/>
      <c r="G629" s="216"/>
      <c r="H629" s="216"/>
      <c r="I629" s="158" t="s">
        <v>1599</v>
      </c>
    </row>
    <row r="630" spans="1:9" s="161" customFormat="1">
      <c r="A630" s="189">
        <v>2</v>
      </c>
      <c r="B630" s="190" t="s">
        <v>780</v>
      </c>
      <c r="C630" s="189" t="s">
        <v>13</v>
      </c>
      <c r="D630" s="220">
        <v>2</v>
      </c>
      <c r="E630" s="216"/>
      <c r="F630" s="216"/>
      <c r="G630" s="216"/>
      <c r="H630" s="216"/>
    </row>
    <row r="631" spans="1:9" s="161" customFormat="1" ht="46.8">
      <c r="A631" s="196" t="s">
        <v>61</v>
      </c>
      <c r="B631" s="204" t="s">
        <v>1570</v>
      </c>
      <c r="C631" s="196" t="s">
        <v>23</v>
      </c>
      <c r="D631" s="205">
        <v>2</v>
      </c>
      <c r="E631" s="216" t="s">
        <v>61</v>
      </c>
      <c r="F631" s="216">
        <v>2</v>
      </c>
      <c r="G631" s="216">
        <v>37</v>
      </c>
      <c r="H631" s="216"/>
    </row>
    <row r="632" spans="1:9" ht="140.4">
      <c r="A632" s="212" t="s">
        <v>1220</v>
      </c>
      <c r="B632" s="203" t="s">
        <v>781</v>
      </c>
      <c r="C632" s="212" t="s">
        <v>23</v>
      </c>
      <c r="D632" s="214">
        <v>2</v>
      </c>
      <c r="E632" s="216"/>
      <c r="F632" s="216"/>
      <c r="G632" s="216"/>
      <c r="H632" s="216"/>
    </row>
    <row r="633" spans="1:9" ht="109.2">
      <c r="A633" s="212" t="s">
        <v>1221</v>
      </c>
      <c r="B633" s="202" t="s">
        <v>782</v>
      </c>
      <c r="C633" s="212" t="s">
        <v>770</v>
      </c>
      <c r="D633" s="214">
        <v>2</v>
      </c>
      <c r="E633" s="216"/>
      <c r="F633" s="216"/>
      <c r="G633" s="216"/>
      <c r="H633" s="216"/>
    </row>
    <row r="634" spans="1:9" ht="62.4">
      <c r="A634" s="212" t="s">
        <v>1222</v>
      </c>
      <c r="B634" s="202" t="s">
        <v>783</v>
      </c>
      <c r="C634" s="212" t="s">
        <v>770</v>
      </c>
      <c r="D634" s="214">
        <v>1</v>
      </c>
      <c r="E634" s="216"/>
      <c r="F634" s="216"/>
      <c r="G634" s="216"/>
      <c r="H634" s="216"/>
    </row>
    <row r="635" spans="1:9" ht="93.6">
      <c r="A635" s="212" t="s">
        <v>71</v>
      </c>
      <c r="B635" s="203" t="s">
        <v>2189</v>
      </c>
      <c r="C635" s="212"/>
      <c r="D635" s="214"/>
      <c r="E635" s="216"/>
      <c r="F635" s="216"/>
      <c r="G635" s="216"/>
      <c r="H635" s="216"/>
    </row>
    <row r="636" spans="1:9" ht="93.6">
      <c r="A636" s="322" t="s">
        <v>1571</v>
      </c>
      <c r="B636" s="213" t="s">
        <v>2190</v>
      </c>
      <c r="C636" s="323" t="s">
        <v>770</v>
      </c>
      <c r="D636" s="300">
        <v>1</v>
      </c>
      <c r="E636" s="216"/>
      <c r="F636" s="216"/>
      <c r="G636" s="216"/>
      <c r="H636" s="216"/>
    </row>
    <row r="637" spans="1:9" ht="140.4">
      <c r="A637" s="322" t="s">
        <v>1572</v>
      </c>
      <c r="B637" s="233" t="s">
        <v>784</v>
      </c>
      <c r="C637" s="323" t="s">
        <v>770</v>
      </c>
      <c r="D637" s="300">
        <v>1</v>
      </c>
      <c r="E637" s="216"/>
      <c r="F637" s="216"/>
      <c r="G637" s="216"/>
      <c r="H637" s="216"/>
    </row>
    <row r="638" spans="1:9" ht="124.8">
      <c r="A638" s="322" t="s">
        <v>1573</v>
      </c>
      <c r="B638" s="213" t="s">
        <v>2191</v>
      </c>
      <c r="C638" s="323" t="s">
        <v>770</v>
      </c>
      <c r="D638" s="300">
        <v>1</v>
      </c>
      <c r="E638" s="216"/>
      <c r="F638" s="216"/>
      <c r="G638" s="216"/>
      <c r="H638" s="216"/>
    </row>
    <row r="639" spans="1:9" ht="93.6">
      <c r="A639" s="322" t="s">
        <v>1574</v>
      </c>
      <c r="B639" s="233" t="s">
        <v>785</v>
      </c>
      <c r="C639" s="323" t="s">
        <v>770</v>
      </c>
      <c r="D639" s="212">
        <v>1</v>
      </c>
      <c r="E639" s="216"/>
      <c r="F639" s="216"/>
      <c r="G639" s="216"/>
      <c r="H639" s="216"/>
    </row>
    <row r="640" spans="1:9" ht="124.8">
      <c r="A640" s="322" t="s">
        <v>1575</v>
      </c>
      <c r="B640" s="233" t="s">
        <v>786</v>
      </c>
      <c r="C640" s="323" t="s">
        <v>770</v>
      </c>
      <c r="D640" s="300">
        <v>1</v>
      </c>
      <c r="E640" s="195"/>
      <c r="F640" s="195"/>
      <c r="G640" s="195"/>
      <c r="H640" s="195"/>
    </row>
    <row r="641" spans="1:8">
      <c r="A641" s="322" t="s">
        <v>1576</v>
      </c>
      <c r="B641" s="213" t="s">
        <v>787</v>
      </c>
      <c r="C641" s="212"/>
      <c r="D641" s="212"/>
      <c r="E641" s="195"/>
      <c r="F641" s="195"/>
      <c r="G641" s="195"/>
      <c r="H641" s="195"/>
    </row>
    <row r="642" spans="1:8" ht="327.60000000000002">
      <c r="A642" s="324" t="s">
        <v>1577</v>
      </c>
      <c r="B642" s="233" t="s">
        <v>788</v>
      </c>
      <c r="C642" s="323" t="s">
        <v>770</v>
      </c>
      <c r="D642" s="300">
        <v>20</v>
      </c>
      <c r="E642" s="200"/>
      <c r="F642" s="200"/>
      <c r="G642" s="200"/>
      <c r="H642" s="200"/>
    </row>
    <row r="643" spans="1:8" ht="140.4">
      <c r="A643" s="324" t="s">
        <v>1578</v>
      </c>
      <c r="B643" s="213" t="s">
        <v>789</v>
      </c>
      <c r="C643" s="323" t="s">
        <v>770</v>
      </c>
      <c r="D643" s="214">
        <v>60</v>
      </c>
      <c r="E643" s="200"/>
      <c r="F643" s="200"/>
      <c r="G643" s="200"/>
      <c r="H643" s="200"/>
    </row>
    <row r="644" spans="1:8">
      <c r="A644" s="324" t="s">
        <v>1579</v>
      </c>
      <c r="B644" s="213" t="s">
        <v>790</v>
      </c>
      <c r="C644" s="300"/>
      <c r="D644" s="212"/>
      <c r="E644" s="200"/>
      <c r="F644" s="200"/>
      <c r="G644" s="200"/>
      <c r="H644" s="200"/>
    </row>
    <row r="645" spans="1:8" ht="156">
      <c r="A645" s="324" t="s">
        <v>1580</v>
      </c>
      <c r="B645" s="213" t="s">
        <v>791</v>
      </c>
      <c r="C645" s="323" t="s">
        <v>770</v>
      </c>
      <c r="D645" s="300">
        <v>1</v>
      </c>
      <c r="E645" s="200"/>
      <c r="F645" s="200"/>
      <c r="G645" s="200"/>
      <c r="H645" s="200"/>
    </row>
    <row r="646" spans="1:8" ht="218.4">
      <c r="A646" s="232" t="s">
        <v>1581</v>
      </c>
      <c r="B646" s="233" t="s">
        <v>2192</v>
      </c>
      <c r="C646" s="323" t="s">
        <v>770</v>
      </c>
      <c r="D646" s="300">
        <v>1</v>
      </c>
      <c r="E646" s="200"/>
      <c r="F646" s="200"/>
      <c r="G646" s="200"/>
      <c r="H646" s="200"/>
    </row>
    <row r="647" spans="1:8">
      <c r="A647" s="324" t="s">
        <v>1582</v>
      </c>
      <c r="B647" s="213" t="s">
        <v>792</v>
      </c>
      <c r="C647" s="325"/>
      <c r="D647" s="300"/>
      <c r="E647" s="200"/>
      <c r="F647" s="200"/>
      <c r="G647" s="200"/>
      <c r="H647" s="200"/>
    </row>
    <row r="648" spans="1:8" ht="46.8">
      <c r="A648" s="324" t="s">
        <v>1583</v>
      </c>
      <c r="B648" s="213" t="s">
        <v>793</v>
      </c>
      <c r="C648" s="323" t="s">
        <v>770</v>
      </c>
      <c r="D648" s="300">
        <v>2</v>
      </c>
      <c r="E648" s="200"/>
      <c r="F648" s="200"/>
      <c r="G648" s="200"/>
      <c r="H648" s="200"/>
    </row>
    <row r="649" spans="1:8" ht="93.6">
      <c r="A649" s="232" t="s">
        <v>1584</v>
      </c>
      <c r="B649" s="213" t="s">
        <v>794</v>
      </c>
      <c r="C649" s="323" t="s">
        <v>770</v>
      </c>
      <c r="D649" s="212">
        <v>4</v>
      </c>
      <c r="E649" s="200"/>
      <c r="F649" s="200"/>
      <c r="G649" s="200"/>
      <c r="H649" s="200"/>
    </row>
    <row r="650" spans="1:8" ht="93.6">
      <c r="A650" s="232" t="s">
        <v>1585</v>
      </c>
      <c r="B650" s="213" t="s">
        <v>795</v>
      </c>
      <c r="C650" s="323" t="s">
        <v>770</v>
      </c>
      <c r="D650" s="212">
        <v>2</v>
      </c>
      <c r="E650" s="200"/>
      <c r="F650" s="200"/>
      <c r="G650" s="200"/>
      <c r="H650" s="200"/>
    </row>
    <row r="651" spans="1:8" ht="109.2">
      <c r="A651" s="324" t="s">
        <v>1586</v>
      </c>
      <c r="B651" s="233" t="s">
        <v>796</v>
      </c>
      <c r="C651" s="323" t="s">
        <v>770</v>
      </c>
      <c r="D651" s="212">
        <v>2</v>
      </c>
      <c r="E651" s="200"/>
      <c r="F651" s="200"/>
      <c r="G651" s="200"/>
      <c r="H651" s="200"/>
    </row>
    <row r="652" spans="1:8">
      <c r="A652" s="232" t="s">
        <v>1587</v>
      </c>
      <c r="B652" s="213" t="s">
        <v>797</v>
      </c>
      <c r="C652" s="300"/>
      <c r="D652" s="212"/>
      <c r="E652" s="200"/>
      <c r="F652" s="200"/>
      <c r="G652" s="200"/>
      <c r="H652" s="200"/>
    </row>
    <row r="653" spans="1:8" ht="140.4">
      <c r="A653" s="232" t="s">
        <v>1588</v>
      </c>
      <c r="B653" s="233" t="s">
        <v>798</v>
      </c>
      <c r="C653" s="323" t="s">
        <v>770</v>
      </c>
      <c r="D653" s="300">
        <v>4</v>
      </c>
      <c r="E653" s="200"/>
      <c r="F653" s="200"/>
      <c r="G653" s="200"/>
      <c r="H653" s="200"/>
    </row>
    <row r="654" spans="1:8" ht="156">
      <c r="A654" s="232" t="s">
        <v>1589</v>
      </c>
      <c r="B654" s="213" t="s">
        <v>1098</v>
      </c>
      <c r="C654" s="323" t="s">
        <v>770</v>
      </c>
      <c r="D654" s="300">
        <v>10</v>
      </c>
      <c r="E654" s="200"/>
      <c r="F654" s="200"/>
      <c r="G654" s="200"/>
      <c r="H654" s="200"/>
    </row>
    <row r="655" spans="1:8">
      <c r="A655" s="322" t="s">
        <v>1590</v>
      </c>
      <c r="B655" s="213" t="s">
        <v>799</v>
      </c>
      <c r="C655" s="323" t="s">
        <v>770</v>
      </c>
      <c r="D655" s="300">
        <v>2</v>
      </c>
      <c r="E655" s="200"/>
      <c r="F655" s="200"/>
      <c r="G655" s="200"/>
      <c r="H655" s="200"/>
    </row>
    <row r="656" spans="1:8" ht="31.2">
      <c r="A656" s="322" t="s">
        <v>1223</v>
      </c>
      <c r="B656" s="326" t="s">
        <v>1274</v>
      </c>
      <c r="C656" s="323" t="s">
        <v>770</v>
      </c>
      <c r="D656" s="300">
        <v>4</v>
      </c>
      <c r="E656" s="200"/>
      <c r="F656" s="200"/>
      <c r="G656" s="200"/>
      <c r="H656" s="200"/>
    </row>
    <row r="657" spans="1:9">
      <c r="A657" s="322" t="s">
        <v>1224</v>
      </c>
      <c r="B657" s="213" t="s">
        <v>800</v>
      </c>
      <c r="C657" s="323" t="s">
        <v>245</v>
      </c>
      <c r="D657" s="300">
        <v>1</v>
      </c>
      <c r="E657" s="200"/>
      <c r="F657" s="200"/>
      <c r="G657" s="200"/>
      <c r="H657" s="200"/>
    </row>
    <row r="658" spans="1:9">
      <c r="A658" s="189">
        <v>3</v>
      </c>
      <c r="B658" s="190" t="s">
        <v>1591</v>
      </c>
      <c r="C658" s="211" t="s">
        <v>13</v>
      </c>
      <c r="D658" s="193">
        <v>1</v>
      </c>
      <c r="E658" s="200"/>
      <c r="F658" s="200"/>
      <c r="G658" s="200"/>
      <c r="H658" s="200"/>
      <c r="I658" s="158" t="s">
        <v>1599</v>
      </c>
    </row>
    <row r="659" spans="1:9" ht="253.95" customHeight="1">
      <c r="A659" s="196"/>
      <c r="B659" s="297" t="s">
        <v>1099</v>
      </c>
      <c r="C659" s="196"/>
      <c r="D659" s="205"/>
      <c r="E659" s="200"/>
      <c r="F659" s="200"/>
      <c r="G659" s="200"/>
      <c r="H659" s="200"/>
    </row>
    <row r="660" spans="1:9">
      <c r="A660" s="196" t="s">
        <v>75</v>
      </c>
      <c r="B660" s="224" t="s">
        <v>801</v>
      </c>
      <c r="C660" s="196" t="s">
        <v>802</v>
      </c>
      <c r="D660" s="205">
        <v>8</v>
      </c>
      <c r="E660" s="200" t="s">
        <v>75</v>
      </c>
      <c r="F660" s="200">
        <v>8</v>
      </c>
      <c r="G660" s="200">
        <v>37</v>
      </c>
      <c r="H660" s="200"/>
    </row>
    <row r="661" spans="1:9" ht="156">
      <c r="A661" s="281"/>
      <c r="B661" s="233" t="s">
        <v>1447</v>
      </c>
      <c r="C661" s="281"/>
      <c r="D661" s="281"/>
      <c r="E661" s="200"/>
      <c r="F661" s="200"/>
      <c r="G661" s="200"/>
      <c r="H661" s="200"/>
    </row>
    <row r="662" spans="1:9" s="161" customFormat="1">
      <c r="A662" s="189">
        <v>4</v>
      </c>
      <c r="B662" s="190" t="s">
        <v>803</v>
      </c>
      <c r="C662" s="189"/>
      <c r="D662" s="220"/>
      <c r="E662" s="200"/>
      <c r="F662" s="200"/>
      <c r="G662" s="200"/>
      <c r="H662" s="200"/>
    </row>
    <row r="663" spans="1:9">
      <c r="A663" s="196" t="s">
        <v>84</v>
      </c>
      <c r="B663" s="224" t="s">
        <v>1311</v>
      </c>
      <c r="C663" s="196" t="s">
        <v>23</v>
      </c>
      <c r="D663" s="205">
        <v>5</v>
      </c>
      <c r="E663" s="200" t="s">
        <v>84</v>
      </c>
      <c r="F663" s="200">
        <v>5</v>
      </c>
      <c r="G663" s="200">
        <v>37</v>
      </c>
      <c r="H663" s="200"/>
    </row>
    <row r="664" spans="1:9">
      <c r="A664" s="212" t="s">
        <v>1233</v>
      </c>
      <c r="B664" s="203" t="s">
        <v>1488</v>
      </c>
      <c r="C664" s="212" t="s">
        <v>16</v>
      </c>
      <c r="D664" s="214">
        <v>5</v>
      </c>
      <c r="E664" s="200"/>
      <c r="F664" s="200"/>
      <c r="G664" s="200"/>
      <c r="H664" s="200"/>
    </row>
    <row r="665" spans="1:9" ht="62.4">
      <c r="A665" s="212" t="s">
        <v>1234</v>
      </c>
      <c r="B665" s="203" t="s">
        <v>804</v>
      </c>
      <c r="C665" s="300" t="s">
        <v>805</v>
      </c>
      <c r="D665" s="214" t="s">
        <v>806</v>
      </c>
      <c r="E665" s="200"/>
      <c r="F665" s="200"/>
      <c r="G665" s="200"/>
      <c r="H665" s="200"/>
    </row>
    <row r="666" spans="1:9" ht="46.8">
      <c r="A666" s="212" t="s">
        <v>1235</v>
      </c>
      <c r="B666" s="203" t="s">
        <v>807</v>
      </c>
      <c r="C666" s="300" t="s">
        <v>278</v>
      </c>
      <c r="D666" s="214">
        <v>5</v>
      </c>
      <c r="E666" s="200"/>
      <c r="F666" s="200"/>
      <c r="G666" s="200"/>
      <c r="H666" s="200"/>
    </row>
    <row r="667" spans="1:9" ht="46.8">
      <c r="A667" s="212" t="s">
        <v>1236</v>
      </c>
      <c r="B667" s="203" t="s">
        <v>808</v>
      </c>
      <c r="C667" s="300" t="s">
        <v>281</v>
      </c>
      <c r="D667" s="214">
        <v>3</v>
      </c>
      <c r="E667" s="200"/>
      <c r="F667" s="200"/>
      <c r="G667" s="200"/>
      <c r="H667" s="200"/>
    </row>
    <row r="668" spans="1:9">
      <c r="A668" s="212" t="s">
        <v>1237</v>
      </c>
      <c r="B668" s="213" t="s">
        <v>301</v>
      </c>
      <c r="C668" s="212" t="s">
        <v>16</v>
      </c>
      <c r="D668" s="214">
        <v>25</v>
      </c>
      <c r="E668" s="195"/>
      <c r="F668" s="195"/>
      <c r="G668" s="195"/>
      <c r="H668" s="195"/>
    </row>
    <row r="669" spans="1:9">
      <c r="A669" s="212" t="s">
        <v>1238</v>
      </c>
      <c r="B669" s="213" t="s">
        <v>302</v>
      </c>
      <c r="C669" s="212" t="s">
        <v>278</v>
      </c>
      <c r="D669" s="214">
        <v>5</v>
      </c>
      <c r="E669" s="200"/>
      <c r="F669" s="200"/>
      <c r="G669" s="200"/>
      <c r="H669" s="200"/>
    </row>
    <row r="670" spans="1:9">
      <c r="A670" s="212" t="s">
        <v>1239</v>
      </c>
      <c r="B670" s="213" t="s">
        <v>809</v>
      </c>
      <c r="C670" s="212" t="s">
        <v>299</v>
      </c>
      <c r="D670" s="214">
        <v>1200</v>
      </c>
      <c r="E670" s="200"/>
      <c r="F670" s="200"/>
      <c r="G670" s="200"/>
      <c r="H670" s="200"/>
    </row>
    <row r="671" spans="1:9">
      <c r="A671" s="310" t="s">
        <v>810</v>
      </c>
      <c r="B671" s="311" t="s">
        <v>811</v>
      </c>
      <c r="C671" s="310"/>
      <c r="D671" s="327"/>
      <c r="E671" s="200"/>
      <c r="F671" s="200"/>
      <c r="G671" s="200"/>
      <c r="H671" s="200"/>
    </row>
    <row r="672" spans="1:9">
      <c r="A672" s="189" t="s">
        <v>8</v>
      </c>
      <c r="B672" s="190" t="s">
        <v>812</v>
      </c>
      <c r="C672" s="189"/>
      <c r="D672" s="220"/>
      <c r="E672" s="216"/>
      <c r="F672" s="216"/>
      <c r="G672" s="216"/>
      <c r="H672" s="216"/>
    </row>
    <row r="673" spans="1:8">
      <c r="A673" s="189">
        <v>1</v>
      </c>
      <c r="B673" s="190" t="s">
        <v>813</v>
      </c>
      <c r="C673" s="189" t="s">
        <v>13</v>
      </c>
      <c r="D673" s="220">
        <v>1</v>
      </c>
      <c r="E673" s="219"/>
      <c r="F673" s="219"/>
      <c r="G673" s="219"/>
      <c r="H673" s="230"/>
    </row>
    <row r="674" spans="1:8">
      <c r="A674" s="328" t="s">
        <v>14</v>
      </c>
      <c r="B674" s="329" t="s">
        <v>814</v>
      </c>
      <c r="C674" s="328" t="s">
        <v>23</v>
      </c>
      <c r="D674" s="330">
        <v>2</v>
      </c>
      <c r="E674" s="216" t="s">
        <v>14</v>
      </c>
      <c r="F674" s="216">
        <v>2</v>
      </c>
      <c r="G674" s="216">
        <v>37</v>
      </c>
      <c r="H674" s="216"/>
    </row>
    <row r="675" spans="1:8">
      <c r="A675" s="331" t="s">
        <v>313</v>
      </c>
      <c r="B675" s="332" t="s">
        <v>815</v>
      </c>
      <c r="C675" s="331"/>
      <c r="D675" s="333"/>
      <c r="E675" s="215"/>
      <c r="F675" s="216"/>
      <c r="G675" s="216"/>
      <c r="H675" s="216"/>
    </row>
    <row r="676" spans="1:8" ht="124.8">
      <c r="A676" s="284"/>
      <c r="B676" s="213" t="s">
        <v>2193</v>
      </c>
      <c r="C676" s="331"/>
      <c r="D676" s="333"/>
      <c r="E676" s="215"/>
      <c r="F676" s="216"/>
      <c r="G676" s="216"/>
      <c r="H676" s="216"/>
    </row>
    <row r="677" spans="1:8">
      <c r="A677" s="331" t="s">
        <v>315</v>
      </c>
      <c r="B677" s="332" t="s">
        <v>817</v>
      </c>
      <c r="C677" s="331"/>
      <c r="D677" s="333"/>
      <c r="E677" s="215"/>
      <c r="F677" s="216"/>
      <c r="G677" s="216"/>
      <c r="H677" s="216"/>
    </row>
    <row r="678" spans="1:8" ht="31.2">
      <c r="A678" s="284"/>
      <c r="B678" s="213" t="s">
        <v>818</v>
      </c>
      <c r="C678" s="331"/>
      <c r="D678" s="333"/>
      <c r="E678" s="215"/>
      <c r="F678" s="216"/>
      <c r="G678" s="216"/>
      <c r="H678" s="216"/>
    </row>
    <row r="679" spans="1:8">
      <c r="A679" s="331" t="s">
        <v>316</v>
      </c>
      <c r="B679" s="332" t="s">
        <v>819</v>
      </c>
      <c r="C679" s="331"/>
      <c r="D679" s="333"/>
      <c r="E679" s="215"/>
      <c r="F679" s="216"/>
      <c r="G679" s="216"/>
      <c r="H679" s="216"/>
    </row>
    <row r="680" spans="1:8" ht="31.2">
      <c r="A680" s="284"/>
      <c r="B680" s="213" t="s">
        <v>820</v>
      </c>
      <c r="C680" s="331"/>
      <c r="D680" s="333"/>
      <c r="E680" s="215"/>
      <c r="F680" s="216"/>
      <c r="G680" s="216"/>
      <c r="H680" s="216"/>
    </row>
    <row r="681" spans="1:8">
      <c r="A681" s="331" t="s">
        <v>821</v>
      </c>
      <c r="B681" s="332" t="s">
        <v>822</v>
      </c>
      <c r="C681" s="331"/>
      <c r="D681" s="333"/>
      <c r="E681" s="215"/>
      <c r="F681" s="216"/>
      <c r="G681" s="216"/>
      <c r="H681" s="216"/>
    </row>
    <row r="682" spans="1:8">
      <c r="A682" s="284"/>
      <c r="B682" s="213" t="s">
        <v>823</v>
      </c>
      <c r="C682" s="331"/>
      <c r="D682" s="333"/>
      <c r="E682" s="215"/>
      <c r="F682" s="216"/>
      <c r="G682" s="216"/>
      <c r="H682" s="216"/>
    </row>
    <row r="683" spans="1:8">
      <c r="A683" s="331" t="s">
        <v>824</v>
      </c>
      <c r="B683" s="332" t="s">
        <v>825</v>
      </c>
      <c r="C683" s="331"/>
      <c r="D683" s="333"/>
      <c r="E683" s="215"/>
      <c r="F683" s="219"/>
      <c r="G683" s="219"/>
      <c r="H683" s="219"/>
    </row>
    <row r="684" spans="1:8">
      <c r="A684" s="284"/>
      <c r="B684" s="213" t="s">
        <v>823</v>
      </c>
      <c r="C684" s="331"/>
      <c r="D684" s="333"/>
      <c r="E684" s="194"/>
      <c r="F684" s="195"/>
      <c r="G684" s="195"/>
      <c r="H684" s="195"/>
    </row>
    <row r="685" spans="1:8">
      <c r="A685" s="331" t="s">
        <v>826</v>
      </c>
      <c r="B685" s="332" t="s">
        <v>827</v>
      </c>
      <c r="C685" s="331"/>
      <c r="D685" s="333"/>
      <c r="E685" s="199"/>
      <c r="F685" s="200"/>
      <c r="G685" s="200"/>
      <c r="H685" s="200"/>
    </row>
    <row r="686" spans="1:8">
      <c r="A686" s="284"/>
      <c r="B686" s="213" t="s">
        <v>823</v>
      </c>
      <c r="C686" s="331"/>
      <c r="D686" s="333"/>
      <c r="E686" s="199"/>
      <c r="F686" s="200"/>
      <c r="G686" s="200"/>
      <c r="H686" s="200"/>
    </row>
    <row r="687" spans="1:8">
      <c r="A687" s="331" t="s">
        <v>828</v>
      </c>
      <c r="B687" s="332" t="s">
        <v>829</v>
      </c>
      <c r="C687" s="331"/>
      <c r="D687" s="333"/>
      <c r="E687" s="199"/>
      <c r="F687" s="200"/>
      <c r="G687" s="200"/>
      <c r="H687" s="200"/>
    </row>
    <row r="688" spans="1:8">
      <c r="A688" s="284"/>
      <c r="B688" s="213" t="s">
        <v>823</v>
      </c>
      <c r="C688" s="331"/>
      <c r="D688" s="333"/>
      <c r="E688" s="199"/>
      <c r="F688" s="200"/>
      <c r="G688" s="200"/>
      <c r="H688" s="200"/>
    </row>
    <row r="689" spans="1:8">
      <c r="A689" s="328" t="s">
        <v>18</v>
      </c>
      <c r="B689" s="329" t="s">
        <v>2341</v>
      </c>
      <c r="C689" s="328" t="s">
        <v>23</v>
      </c>
      <c r="D689" s="330">
        <v>2</v>
      </c>
      <c r="E689" s="200" t="s">
        <v>18</v>
      </c>
      <c r="F689" s="200">
        <v>2</v>
      </c>
      <c r="G689" s="200">
        <v>38</v>
      </c>
      <c r="H689" s="200"/>
    </row>
    <row r="690" spans="1:8" ht="148.19999999999999" customHeight="1">
      <c r="A690" s="281"/>
      <c r="B690" s="203" t="s">
        <v>830</v>
      </c>
      <c r="C690" s="281"/>
      <c r="D690" s="281"/>
      <c r="E690" s="200"/>
      <c r="F690" s="200"/>
      <c r="G690" s="200"/>
      <c r="H690" s="216"/>
    </row>
    <row r="691" spans="1:8">
      <c r="A691" s="328" t="s">
        <v>21</v>
      </c>
      <c r="B691" s="329" t="s">
        <v>1399</v>
      </c>
      <c r="C691" s="319" t="s">
        <v>23</v>
      </c>
      <c r="D691" s="320">
        <v>10</v>
      </c>
      <c r="E691" s="200" t="s">
        <v>21</v>
      </c>
      <c r="F691" s="200">
        <v>10</v>
      </c>
      <c r="G691" s="200">
        <v>38</v>
      </c>
      <c r="H691" s="230"/>
    </row>
    <row r="692" spans="1:8" ht="109.2">
      <c r="A692" s="281"/>
      <c r="B692" s="203" t="s">
        <v>534</v>
      </c>
      <c r="C692" s="281"/>
      <c r="D692" s="281"/>
      <c r="E692" s="200"/>
      <c r="F692" s="200"/>
      <c r="G692" s="200"/>
      <c r="H692" s="216"/>
    </row>
    <row r="693" spans="1:8">
      <c r="A693" s="328" t="s">
        <v>25</v>
      </c>
      <c r="B693" s="329" t="s">
        <v>2340</v>
      </c>
      <c r="C693" s="328" t="s">
        <v>16</v>
      </c>
      <c r="D693" s="330">
        <v>10</v>
      </c>
      <c r="E693" s="200" t="s">
        <v>25</v>
      </c>
      <c r="F693" s="200">
        <v>10</v>
      </c>
      <c r="G693" s="200">
        <v>38</v>
      </c>
      <c r="H693" s="216"/>
    </row>
    <row r="694" spans="1:8" ht="93.6">
      <c r="A694" s="281"/>
      <c r="B694" s="332" t="s">
        <v>831</v>
      </c>
      <c r="C694" s="281"/>
      <c r="D694" s="281"/>
      <c r="E694" s="200"/>
      <c r="F694" s="200"/>
      <c r="G694" s="200"/>
      <c r="H694" s="216"/>
    </row>
    <row r="695" spans="1:8">
      <c r="A695" s="328" t="s">
        <v>27</v>
      </c>
      <c r="B695" s="329" t="s">
        <v>2339</v>
      </c>
      <c r="C695" s="328" t="s">
        <v>16</v>
      </c>
      <c r="D695" s="320">
        <v>20</v>
      </c>
      <c r="E695" s="200" t="s">
        <v>27</v>
      </c>
      <c r="F695" s="200">
        <v>20</v>
      </c>
      <c r="G695" s="200">
        <v>38</v>
      </c>
      <c r="H695" s="216"/>
    </row>
    <row r="696" spans="1:8" ht="31.2">
      <c r="A696" s="281"/>
      <c r="B696" s="203" t="s">
        <v>515</v>
      </c>
      <c r="C696" s="281"/>
      <c r="D696" s="281"/>
      <c r="E696" s="200"/>
      <c r="F696" s="200"/>
      <c r="G696" s="200"/>
      <c r="H696" s="216"/>
    </row>
    <row r="697" spans="1:8">
      <c r="A697" s="328" t="s">
        <v>29</v>
      </c>
      <c r="B697" s="329" t="s">
        <v>1592</v>
      </c>
      <c r="C697" s="328" t="s">
        <v>16</v>
      </c>
      <c r="D697" s="330">
        <v>20</v>
      </c>
      <c r="E697" s="200" t="s">
        <v>29</v>
      </c>
      <c r="F697" s="200">
        <v>20</v>
      </c>
      <c r="G697" s="200">
        <v>38</v>
      </c>
      <c r="H697" s="216"/>
    </row>
    <row r="698" spans="1:8" ht="109.2">
      <c r="A698" s="281"/>
      <c r="B698" s="203" t="s">
        <v>832</v>
      </c>
      <c r="C698" s="281"/>
      <c r="D698" s="281"/>
      <c r="E698" s="200"/>
      <c r="F698" s="200"/>
      <c r="G698" s="200"/>
      <c r="H698" s="216"/>
    </row>
    <row r="699" spans="1:8">
      <c r="A699" s="328" t="s">
        <v>32</v>
      </c>
      <c r="B699" s="329" t="s">
        <v>833</v>
      </c>
      <c r="C699" s="328" t="s">
        <v>16</v>
      </c>
      <c r="D699" s="330">
        <v>4</v>
      </c>
      <c r="E699" s="200" t="s">
        <v>32</v>
      </c>
      <c r="F699" s="200">
        <v>4</v>
      </c>
      <c r="G699" s="200">
        <v>38</v>
      </c>
      <c r="H699" s="195"/>
    </row>
    <row r="700" spans="1:8" ht="109.2">
      <c r="A700" s="281"/>
      <c r="B700" s="203" t="s">
        <v>2194</v>
      </c>
      <c r="C700" s="281"/>
      <c r="D700" s="281"/>
      <c r="E700" s="200"/>
      <c r="F700" s="200"/>
      <c r="G700" s="200"/>
      <c r="H700" s="200"/>
    </row>
    <row r="701" spans="1:8">
      <c r="A701" s="328" t="s">
        <v>35</v>
      </c>
      <c r="B701" s="329" t="s">
        <v>1896</v>
      </c>
      <c r="C701" s="196" t="s">
        <v>23</v>
      </c>
      <c r="D701" s="205">
        <v>4</v>
      </c>
      <c r="E701" s="200" t="s">
        <v>35</v>
      </c>
      <c r="F701" s="200">
        <v>4</v>
      </c>
      <c r="G701" s="200">
        <v>38</v>
      </c>
      <c r="H701" s="200"/>
    </row>
    <row r="702" spans="1:8" ht="124.8">
      <c r="A702" s="281"/>
      <c r="B702" s="203" t="s">
        <v>2059</v>
      </c>
      <c r="C702" s="281"/>
      <c r="D702" s="281"/>
      <c r="E702" s="200"/>
      <c r="F702" s="200"/>
      <c r="G702" s="200"/>
      <c r="H702" s="200"/>
    </row>
    <row r="703" spans="1:8">
      <c r="A703" s="328" t="s">
        <v>37</v>
      </c>
      <c r="B703" s="204" t="s">
        <v>1897</v>
      </c>
      <c r="C703" s="319" t="s">
        <v>23</v>
      </c>
      <c r="D703" s="330">
        <v>4</v>
      </c>
      <c r="E703" s="200" t="s">
        <v>37</v>
      </c>
      <c r="F703" s="200">
        <v>4</v>
      </c>
      <c r="G703" s="200">
        <v>38</v>
      </c>
      <c r="H703" s="200"/>
    </row>
    <row r="704" spans="1:8" ht="46.8">
      <c r="A704" s="281"/>
      <c r="B704" s="203" t="s">
        <v>834</v>
      </c>
      <c r="C704" s="281"/>
      <c r="D704" s="281"/>
      <c r="E704" s="200"/>
      <c r="F704" s="200"/>
      <c r="G704" s="200"/>
      <c r="H704" s="200"/>
    </row>
    <row r="705" spans="1:9">
      <c r="A705" s="334" t="s">
        <v>44</v>
      </c>
      <c r="B705" s="204" t="s">
        <v>1898</v>
      </c>
      <c r="C705" s="319" t="s">
        <v>23</v>
      </c>
      <c r="D705" s="330">
        <v>4</v>
      </c>
      <c r="E705" s="200" t="s">
        <v>44</v>
      </c>
      <c r="F705" s="200">
        <v>4</v>
      </c>
      <c r="G705" s="200">
        <v>38</v>
      </c>
      <c r="H705" s="200"/>
    </row>
    <row r="706" spans="1:9" ht="62.4">
      <c r="A706" s="281"/>
      <c r="B706" s="203" t="s">
        <v>2195</v>
      </c>
      <c r="C706" s="281"/>
      <c r="D706" s="281"/>
      <c r="E706" s="200"/>
      <c r="F706" s="200"/>
      <c r="G706" s="200"/>
      <c r="H706" s="200"/>
    </row>
    <row r="707" spans="1:9">
      <c r="A707" s="328" t="s">
        <v>46</v>
      </c>
      <c r="B707" s="204" t="s">
        <v>1899</v>
      </c>
      <c r="C707" s="319" t="s">
        <v>23</v>
      </c>
      <c r="D707" s="330">
        <v>2</v>
      </c>
      <c r="E707" s="200" t="s">
        <v>46</v>
      </c>
      <c r="F707" s="200">
        <v>2</v>
      </c>
      <c r="G707" s="200">
        <v>38</v>
      </c>
      <c r="H707" s="200"/>
    </row>
    <row r="708" spans="1:9" ht="46.8">
      <c r="A708" s="281"/>
      <c r="B708" s="203" t="s">
        <v>2196</v>
      </c>
      <c r="C708" s="281"/>
      <c r="D708" s="281"/>
      <c r="E708" s="260"/>
      <c r="F708" s="260"/>
      <c r="G708" s="260"/>
      <c r="H708" s="260"/>
    </row>
    <row r="709" spans="1:9">
      <c r="A709" s="328" t="s">
        <v>50</v>
      </c>
      <c r="B709" s="204" t="s">
        <v>1900</v>
      </c>
      <c r="C709" s="319" t="s">
        <v>23</v>
      </c>
      <c r="D709" s="330">
        <v>2</v>
      </c>
      <c r="E709" s="260" t="s">
        <v>50</v>
      </c>
      <c r="F709" s="260">
        <v>2</v>
      </c>
      <c r="G709" s="260">
        <v>38</v>
      </c>
      <c r="H709" s="260"/>
    </row>
    <row r="710" spans="1:9" ht="46.8">
      <c r="A710" s="281"/>
      <c r="B710" s="203" t="s">
        <v>2197</v>
      </c>
      <c r="C710" s="281"/>
      <c r="D710" s="281"/>
      <c r="E710" s="200"/>
      <c r="F710" s="200"/>
      <c r="G710" s="200"/>
      <c r="H710" s="200"/>
    </row>
    <row r="711" spans="1:9">
      <c r="A711" s="282" t="s">
        <v>53</v>
      </c>
      <c r="B711" s="329" t="s">
        <v>469</v>
      </c>
      <c r="C711" s="196" t="s">
        <v>16</v>
      </c>
      <c r="D711" s="205">
        <v>4</v>
      </c>
      <c r="E711" s="200" t="s">
        <v>53</v>
      </c>
      <c r="F711" s="200">
        <v>4</v>
      </c>
      <c r="G711" s="200">
        <v>38</v>
      </c>
      <c r="H711" s="200"/>
    </row>
    <row r="712" spans="1:9">
      <c r="A712" s="328" t="s">
        <v>56</v>
      </c>
      <c r="B712" s="204" t="s">
        <v>2338</v>
      </c>
      <c r="C712" s="319" t="s">
        <v>23</v>
      </c>
      <c r="D712" s="330">
        <v>4</v>
      </c>
      <c r="E712" s="200" t="s">
        <v>56</v>
      </c>
      <c r="F712" s="200">
        <v>4</v>
      </c>
      <c r="G712" s="200">
        <v>38</v>
      </c>
      <c r="H712" s="200" t="s">
        <v>2280</v>
      </c>
      <c r="I712" s="277" t="s">
        <v>2385</v>
      </c>
    </row>
    <row r="713" spans="1:9" ht="156">
      <c r="A713" s="281"/>
      <c r="B713" s="203" t="s">
        <v>835</v>
      </c>
      <c r="C713" s="281"/>
      <c r="D713" s="281"/>
      <c r="E713" s="200"/>
      <c r="F713" s="200"/>
      <c r="G713" s="200"/>
      <c r="H713" s="200"/>
    </row>
    <row r="714" spans="1:9">
      <c r="A714" s="328" t="s">
        <v>58</v>
      </c>
      <c r="B714" s="204" t="s">
        <v>1902</v>
      </c>
      <c r="C714" s="328" t="s">
        <v>16</v>
      </c>
      <c r="D714" s="330">
        <v>2</v>
      </c>
      <c r="E714" s="200" t="s">
        <v>58</v>
      </c>
      <c r="F714" s="200">
        <v>2</v>
      </c>
      <c r="G714" s="200">
        <v>38</v>
      </c>
      <c r="H714" s="200"/>
    </row>
    <row r="715" spans="1:9" ht="156">
      <c r="A715" s="281"/>
      <c r="B715" s="203" t="s">
        <v>836</v>
      </c>
      <c r="C715" s="281"/>
      <c r="D715" s="281"/>
      <c r="E715" s="200"/>
      <c r="F715" s="200"/>
      <c r="G715" s="200"/>
      <c r="H715" s="200"/>
    </row>
    <row r="716" spans="1:9">
      <c r="A716" s="328" t="s">
        <v>1510</v>
      </c>
      <c r="B716" s="204" t="s">
        <v>1907</v>
      </c>
      <c r="C716" s="196" t="s">
        <v>615</v>
      </c>
      <c r="D716" s="205">
        <v>6</v>
      </c>
      <c r="E716" s="200" t="s">
        <v>1510</v>
      </c>
      <c r="F716" s="200">
        <v>6</v>
      </c>
      <c r="G716" s="200">
        <v>38</v>
      </c>
      <c r="H716" s="200"/>
    </row>
    <row r="717" spans="1:9" ht="62.4">
      <c r="A717" s="281"/>
      <c r="B717" s="213" t="s">
        <v>837</v>
      </c>
      <c r="C717" s="281"/>
      <c r="D717" s="281"/>
      <c r="E717" s="216"/>
      <c r="F717" s="216"/>
      <c r="G717" s="216"/>
      <c r="H717" s="216"/>
    </row>
    <row r="718" spans="1:9" ht="31.2">
      <c r="A718" s="310">
        <v>2</v>
      </c>
      <c r="B718" s="190" t="s">
        <v>838</v>
      </c>
      <c r="C718" s="310" t="s">
        <v>23</v>
      </c>
      <c r="D718" s="193">
        <v>2</v>
      </c>
      <c r="E718" s="216"/>
      <c r="F718" s="216"/>
      <c r="G718" s="216"/>
      <c r="H718" s="216"/>
    </row>
    <row r="719" spans="1:9" ht="31.2">
      <c r="A719" s="196" t="s">
        <v>61</v>
      </c>
      <c r="B719" s="204" t="s">
        <v>2198</v>
      </c>
      <c r="C719" s="196" t="s">
        <v>23</v>
      </c>
      <c r="D719" s="205">
        <v>2</v>
      </c>
      <c r="E719" s="200" t="s">
        <v>61</v>
      </c>
      <c r="F719" s="200">
        <v>2</v>
      </c>
      <c r="G719" s="200">
        <v>38</v>
      </c>
      <c r="H719" s="216"/>
    </row>
    <row r="720" spans="1:9">
      <c r="A720" s="331" t="s">
        <v>1220</v>
      </c>
      <c r="B720" s="213" t="s">
        <v>2199</v>
      </c>
      <c r="C720" s="331" t="s">
        <v>16</v>
      </c>
      <c r="D720" s="214">
        <v>2</v>
      </c>
      <c r="E720" s="216"/>
      <c r="F720" s="216"/>
      <c r="G720" s="216"/>
      <c r="H720" s="216"/>
    </row>
    <row r="721" spans="1:8" ht="156">
      <c r="A721" s="284"/>
      <c r="B721" s="203" t="s">
        <v>2200</v>
      </c>
      <c r="C721" s="284"/>
      <c r="D721" s="284"/>
      <c r="E721" s="200"/>
      <c r="F721" s="200"/>
      <c r="G721" s="200"/>
      <c r="H721" s="200"/>
    </row>
    <row r="722" spans="1:8">
      <c r="A722" s="331" t="s">
        <v>1221</v>
      </c>
      <c r="B722" s="203" t="s">
        <v>1397</v>
      </c>
      <c r="C722" s="335" t="s">
        <v>371</v>
      </c>
      <c r="D722" s="333">
        <v>2</v>
      </c>
      <c r="E722" s="216"/>
      <c r="F722" s="216"/>
      <c r="G722" s="216"/>
      <c r="H722" s="216"/>
    </row>
    <row r="723" spans="1:8" ht="171.6">
      <c r="A723" s="331"/>
      <c r="B723" s="203" t="s">
        <v>552</v>
      </c>
      <c r="C723" s="336"/>
      <c r="D723" s="333"/>
      <c r="E723" s="216"/>
      <c r="F723" s="216"/>
      <c r="G723" s="216"/>
      <c r="H723" s="216"/>
    </row>
    <row r="724" spans="1:8">
      <c r="A724" s="331" t="s">
        <v>1222</v>
      </c>
      <c r="B724" s="213" t="s">
        <v>1253</v>
      </c>
      <c r="C724" s="212" t="s">
        <v>16</v>
      </c>
      <c r="D724" s="214">
        <v>2</v>
      </c>
      <c r="E724" s="216"/>
      <c r="F724" s="216"/>
      <c r="G724" s="216"/>
      <c r="H724" s="216"/>
    </row>
    <row r="725" spans="1:8" ht="109.2">
      <c r="A725" s="331"/>
      <c r="B725" s="202" t="s">
        <v>2145</v>
      </c>
      <c r="C725" s="212"/>
      <c r="D725" s="214"/>
      <c r="E725" s="216"/>
      <c r="F725" s="216"/>
      <c r="G725" s="216"/>
      <c r="H725" s="216"/>
    </row>
    <row r="726" spans="1:8">
      <c r="A726" s="331" t="s">
        <v>71</v>
      </c>
      <c r="B726" s="213" t="s">
        <v>1481</v>
      </c>
      <c r="C726" s="212" t="s">
        <v>1184</v>
      </c>
      <c r="D726" s="214">
        <v>2</v>
      </c>
      <c r="E726" s="200"/>
      <c r="F726" s="200"/>
      <c r="G726" s="200"/>
      <c r="H726" s="200"/>
    </row>
    <row r="727" spans="1:8" ht="46.8">
      <c r="A727" s="328" t="s">
        <v>63</v>
      </c>
      <c r="B727" s="204" t="s">
        <v>2201</v>
      </c>
      <c r="C727" s="328" t="s">
        <v>23</v>
      </c>
      <c r="D727" s="205">
        <v>2</v>
      </c>
      <c r="E727" s="200" t="s">
        <v>63</v>
      </c>
      <c r="F727" s="200">
        <v>2</v>
      </c>
      <c r="G727" s="200">
        <v>38</v>
      </c>
      <c r="H727" s="200"/>
    </row>
    <row r="728" spans="1:8">
      <c r="A728" s="331" t="s">
        <v>330</v>
      </c>
      <c r="B728" s="213" t="s">
        <v>839</v>
      </c>
      <c r="C728" s="331" t="s">
        <v>16</v>
      </c>
      <c r="D728" s="214">
        <v>2</v>
      </c>
      <c r="E728" s="200"/>
      <c r="F728" s="200"/>
      <c r="G728" s="200"/>
      <c r="H728" s="200"/>
    </row>
    <row r="729" spans="1:8" ht="156">
      <c r="A729" s="284"/>
      <c r="B729" s="203" t="s">
        <v>2200</v>
      </c>
      <c r="C729" s="284"/>
      <c r="D729" s="214"/>
      <c r="E729" s="216"/>
      <c r="F729" s="216"/>
      <c r="G729" s="216"/>
      <c r="H729" s="216"/>
    </row>
    <row r="730" spans="1:8">
      <c r="A730" s="331" t="s">
        <v>331</v>
      </c>
      <c r="B730" s="203" t="s">
        <v>2202</v>
      </c>
      <c r="C730" s="335" t="s">
        <v>371</v>
      </c>
      <c r="D730" s="333">
        <v>2</v>
      </c>
      <c r="E730" s="216"/>
      <c r="F730" s="216"/>
      <c r="G730" s="216"/>
      <c r="H730" s="216"/>
    </row>
    <row r="731" spans="1:8" ht="171.6">
      <c r="A731" s="284"/>
      <c r="B731" s="203" t="s">
        <v>552</v>
      </c>
      <c r="C731" s="284"/>
      <c r="D731" s="284"/>
      <c r="E731" s="216"/>
      <c r="F731" s="216"/>
      <c r="G731" s="216"/>
      <c r="H731" s="216"/>
    </row>
    <row r="732" spans="1:8">
      <c r="A732" s="331" t="s">
        <v>332</v>
      </c>
      <c r="B732" s="213" t="s">
        <v>1100</v>
      </c>
      <c r="C732" s="212" t="s">
        <v>16</v>
      </c>
      <c r="D732" s="214">
        <v>2</v>
      </c>
      <c r="E732" s="216"/>
      <c r="F732" s="216"/>
      <c r="G732" s="216"/>
      <c r="H732" s="216"/>
    </row>
    <row r="733" spans="1:8" ht="109.2">
      <c r="A733" s="284"/>
      <c r="B733" s="202" t="s">
        <v>550</v>
      </c>
      <c r="C733" s="284"/>
      <c r="D733" s="284"/>
      <c r="E733" s="195"/>
      <c r="F733" s="195"/>
      <c r="G733" s="195"/>
      <c r="H733" s="195"/>
    </row>
    <row r="734" spans="1:8">
      <c r="A734" s="283" t="s">
        <v>1206</v>
      </c>
      <c r="B734" s="213" t="s">
        <v>1481</v>
      </c>
      <c r="C734" s="212" t="s">
        <v>1184</v>
      </c>
      <c r="D734" s="214">
        <v>2</v>
      </c>
      <c r="E734" s="200"/>
      <c r="F734" s="200"/>
      <c r="G734" s="200"/>
      <c r="H734" s="200"/>
    </row>
    <row r="735" spans="1:8">
      <c r="A735" s="328" t="s">
        <v>65</v>
      </c>
      <c r="B735" s="204" t="s">
        <v>2337</v>
      </c>
      <c r="C735" s="319" t="s">
        <v>16</v>
      </c>
      <c r="D735" s="330">
        <v>4</v>
      </c>
      <c r="E735" s="200" t="s">
        <v>65</v>
      </c>
      <c r="F735" s="200">
        <v>4</v>
      </c>
      <c r="G735" s="200">
        <v>38</v>
      </c>
      <c r="H735" s="200"/>
    </row>
    <row r="736" spans="1:8">
      <c r="A736" s="328" t="s">
        <v>523</v>
      </c>
      <c r="B736" s="204" t="s">
        <v>1904</v>
      </c>
      <c r="C736" s="196" t="s">
        <v>16</v>
      </c>
      <c r="D736" s="205">
        <v>2</v>
      </c>
      <c r="E736" s="200" t="s">
        <v>523</v>
      </c>
      <c r="F736" s="200">
        <v>12</v>
      </c>
      <c r="G736" s="200">
        <v>38</v>
      </c>
      <c r="H736" s="200"/>
    </row>
    <row r="737" spans="1:9" ht="62.4">
      <c r="A737" s="281"/>
      <c r="B737" s="202" t="s">
        <v>2203</v>
      </c>
      <c r="C737" s="281"/>
      <c r="D737" s="281"/>
      <c r="E737" s="200"/>
      <c r="F737" s="200"/>
      <c r="G737" s="200"/>
      <c r="H737" s="200"/>
    </row>
    <row r="738" spans="1:9">
      <c r="A738" s="310">
        <v>3</v>
      </c>
      <c r="B738" s="190" t="s">
        <v>2336</v>
      </c>
      <c r="C738" s="189" t="s">
        <v>23</v>
      </c>
      <c r="D738" s="193">
        <v>8</v>
      </c>
      <c r="E738" s="200"/>
      <c r="F738" s="200"/>
      <c r="G738" s="200"/>
      <c r="H738" s="200"/>
    </row>
    <row r="739" spans="1:9">
      <c r="A739" s="337" t="s">
        <v>75</v>
      </c>
      <c r="B739" s="204" t="s">
        <v>841</v>
      </c>
      <c r="C739" s="196" t="s">
        <v>615</v>
      </c>
      <c r="D739" s="205">
        <v>8</v>
      </c>
      <c r="E739" s="200" t="s">
        <v>75</v>
      </c>
      <c r="F739" s="200">
        <v>8</v>
      </c>
      <c r="G739" s="200">
        <v>39</v>
      </c>
      <c r="H739" s="200"/>
    </row>
    <row r="740" spans="1:9" ht="171.6">
      <c r="A740" s="328"/>
      <c r="B740" s="213" t="s">
        <v>2182</v>
      </c>
      <c r="C740" s="281"/>
      <c r="D740" s="281"/>
      <c r="E740" s="200"/>
      <c r="F740" s="200"/>
      <c r="G740" s="200"/>
      <c r="H740" s="200"/>
    </row>
    <row r="741" spans="1:9">
      <c r="A741" s="328" t="s">
        <v>78</v>
      </c>
      <c r="B741" s="204" t="s">
        <v>1594</v>
      </c>
      <c r="C741" s="196" t="s">
        <v>16</v>
      </c>
      <c r="D741" s="205">
        <v>8</v>
      </c>
      <c r="E741" s="200" t="s">
        <v>78</v>
      </c>
      <c r="F741" s="200">
        <v>8</v>
      </c>
      <c r="G741" s="200">
        <v>39</v>
      </c>
      <c r="H741" s="200"/>
    </row>
    <row r="742" spans="1:9">
      <c r="A742" s="281"/>
      <c r="B742" s="203" t="s">
        <v>116</v>
      </c>
      <c r="C742" s="281"/>
      <c r="D742" s="281"/>
      <c r="E742" s="200"/>
      <c r="F742" s="200"/>
      <c r="G742" s="200"/>
      <c r="H742" s="200"/>
    </row>
    <row r="743" spans="1:9">
      <c r="A743" s="328" t="s">
        <v>81</v>
      </c>
      <c r="B743" s="204" t="s">
        <v>842</v>
      </c>
      <c r="C743" s="196" t="s">
        <v>615</v>
      </c>
      <c r="D743" s="205">
        <v>8</v>
      </c>
      <c r="E743" s="200" t="s">
        <v>81</v>
      </c>
      <c r="F743" s="200">
        <v>8</v>
      </c>
      <c r="G743" s="200">
        <v>39</v>
      </c>
      <c r="H743" s="200"/>
    </row>
    <row r="744" spans="1:9" ht="171.6">
      <c r="A744" s="328"/>
      <c r="B744" s="233" t="s">
        <v>2180</v>
      </c>
      <c r="C744" s="196"/>
      <c r="D744" s="205"/>
      <c r="E744" s="195"/>
      <c r="F744" s="195"/>
      <c r="G744" s="195"/>
      <c r="H744" s="195"/>
    </row>
    <row r="745" spans="1:9">
      <c r="A745" s="338">
        <v>4</v>
      </c>
      <c r="B745" s="339" t="s">
        <v>1593</v>
      </c>
      <c r="C745" s="340" t="s">
        <v>245</v>
      </c>
      <c r="D745" s="193">
        <v>1</v>
      </c>
      <c r="E745" s="200"/>
      <c r="F745" s="200"/>
      <c r="G745" s="200"/>
      <c r="H745" s="200"/>
      <c r="I745" s="158" t="s">
        <v>1599</v>
      </c>
    </row>
    <row r="746" spans="1:9">
      <c r="A746" s="328" t="s">
        <v>84</v>
      </c>
      <c r="B746" s="204" t="s">
        <v>1316</v>
      </c>
      <c r="C746" s="196" t="s">
        <v>23</v>
      </c>
      <c r="D746" s="205">
        <v>6</v>
      </c>
      <c r="E746" s="200" t="s">
        <v>84</v>
      </c>
      <c r="F746" s="200">
        <v>6</v>
      </c>
      <c r="G746" s="200">
        <v>39</v>
      </c>
      <c r="H746" s="216"/>
    </row>
    <row r="747" spans="1:9">
      <c r="A747" s="331" t="s">
        <v>1233</v>
      </c>
      <c r="B747" s="213" t="s">
        <v>1457</v>
      </c>
      <c r="C747" s="212" t="s">
        <v>16</v>
      </c>
      <c r="D747" s="214">
        <v>6</v>
      </c>
      <c r="E747" s="216"/>
      <c r="F747" s="216"/>
      <c r="G747" s="216"/>
      <c r="H747" s="216"/>
    </row>
    <row r="748" spans="1:9" ht="78">
      <c r="A748" s="331"/>
      <c r="B748" s="203" t="s">
        <v>750</v>
      </c>
      <c r="C748" s="212"/>
      <c r="D748" s="214"/>
      <c r="E748" s="216"/>
      <c r="F748" s="216"/>
      <c r="G748" s="216"/>
      <c r="H748" s="216"/>
    </row>
    <row r="749" spans="1:9">
      <c r="A749" s="331" t="s">
        <v>1234</v>
      </c>
      <c r="B749" s="203" t="s">
        <v>843</v>
      </c>
      <c r="C749" s="212" t="s">
        <v>615</v>
      </c>
      <c r="D749" s="214">
        <v>2</v>
      </c>
      <c r="E749" s="216"/>
      <c r="F749" s="216"/>
      <c r="G749" s="216"/>
      <c r="H749" s="216"/>
    </row>
    <row r="750" spans="1:9">
      <c r="A750" s="331" t="s">
        <v>1235</v>
      </c>
      <c r="B750" s="203" t="s">
        <v>844</v>
      </c>
      <c r="C750" s="212" t="s">
        <v>278</v>
      </c>
      <c r="D750" s="214">
        <v>8</v>
      </c>
      <c r="E750" s="216"/>
      <c r="F750" s="216"/>
      <c r="G750" s="216"/>
      <c r="H750" s="216"/>
    </row>
    <row r="751" spans="1:9">
      <c r="A751" s="331" t="s">
        <v>1236</v>
      </c>
      <c r="B751" s="203" t="s">
        <v>845</v>
      </c>
      <c r="C751" s="212" t="s">
        <v>278</v>
      </c>
      <c r="D751" s="214">
        <v>8</v>
      </c>
      <c r="E751" s="216"/>
      <c r="F751" s="216"/>
      <c r="G751" s="216"/>
      <c r="H751" s="216"/>
    </row>
    <row r="752" spans="1:9">
      <c r="A752" s="331" t="s">
        <v>1237</v>
      </c>
      <c r="B752" s="203" t="s">
        <v>846</v>
      </c>
      <c r="C752" s="212" t="s">
        <v>16</v>
      </c>
      <c r="D752" s="214">
        <v>100</v>
      </c>
      <c r="E752" s="216"/>
      <c r="F752" s="216"/>
      <c r="G752" s="216"/>
      <c r="H752" s="216"/>
    </row>
    <row r="753" spans="1:8">
      <c r="A753" s="331" t="s">
        <v>1238</v>
      </c>
      <c r="B753" s="203" t="s">
        <v>847</v>
      </c>
      <c r="C753" s="212" t="s">
        <v>16</v>
      </c>
      <c r="D753" s="214">
        <v>100</v>
      </c>
      <c r="E753" s="216"/>
      <c r="F753" s="216"/>
      <c r="G753" s="216"/>
      <c r="H753" s="216"/>
    </row>
    <row r="754" spans="1:8">
      <c r="A754" s="331" t="s">
        <v>1239</v>
      </c>
      <c r="B754" s="203" t="s">
        <v>289</v>
      </c>
      <c r="C754" s="212" t="s">
        <v>16</v>
      </c>
      <c r="D754" s="214">
        <v>120</v>
      </c>
      <c r="E754" s="216"/>
      <c r="F754" s="216"/>
      <c r="G754" s="216"/>
      <c r="H754" s="216"/>
    </row>
    <row r="755" spans="1:8">
      <c r="A755" s="331" t="s">
        <v>1240</v>
      </c>
      <c r="B755" s="203" t="s">
        <v>290</v>
      </c>
      <c r="C755" s="212" t="s">
        <v>16</v>
      </c>
      <c r="D755" s="214">
        <v>240</v>
      </c>
      <c r="E755" s="216"/>
      <c r="F755" s="216"/>
      <c r="G755" s="216"/>
      <c r="H755" s="216"/>
    </row>
    <row r="756" spans="1:8">
      <c r="A756" s="331" t="s">
        <v>1382</v>
      </c>
      <c r="B756" s="203" t="s">
        <v>589</v>
      </c>
      <c r="C756" s="212" t="s">
        <v>16</v>
      </c>
      <c r="D756" s="214">
        <v>120</v>
      </c>
      <c r="E756" s="216"/>
      <c r="F756" s="216"/>
      <c r="G756" s="216"/>
      <c r="H756" s="216"/>
    </row>
    <row r="757" spans="1:8">
      <c r="A757" s="331" t="s">
        <v>1383</v>
      </c>
      <c r="B757" s="203" t="s">
        <v>291</v>
      </c>
      <c r="C757" s="212" t="s">
        <v>278</v>
      </c>
      <c r="D757" s="214">
        <v>8</v>
      </c>
      <c r="E757" s="216"/>
      <c r="F757" s="216"/>
      <c r="G757" s="216"/>
      <c r="H757" s="216"/>
    </row>
    <row r="758" spans="1:8">
      <c r="A758" s="331" t="s">
        <v>1384</v>
      </c>
      <c r="B758" s="203" t="s">
        <v>292</v>
      </c>
      <c r="C758" s="212" t="s">
        <v>16</v>
      </c>
      <c r="D758" s="214">
        <v>300</v>
      </c>
      <c r="E758" s="216"/>
      <c r="F758" s="216"/>
      <c r="G758" s="216"/>
      <c r="H758" s="216"/>
    </row>
    <row r="759" spans="1:8">
      <c r="A759" s="331" t="s">
        <v>1385</v>
      </c>
      <c r="B759" s="203" t="s">
        <v>293</v>
      </c>
      <c r="C759" s="212" t="s">
        <v>16</v>
      </c>
      <c r="D759" s="214">
        <v>300</v>
      </c>
      <c r="E759" s="216"/>
      <c r="F759" s="216"/>
      <c r="G759" s="216"/>
      <c r="H759" s="216"/>
    </row>
    <row r="760" spans="1:8">
      <c r="A760" s="331" t="s">
        <v>1386</v>
      </c>
      <c r="B760" s="203" t="s">
        <v>301</v>
      </c>
      <c r="C760" s="212" t="s">
        <v>16</v>
      </c>
      <c r="D760" s="214">
        <v>24</v>
      </c>
      <c r="E760" s="216"/>
      <c r="F760" s="216"/>
      <c r="G760" s="216"/>
      <c r="H760" s="216"/>
    </row>
    <row r="761" spans="1:8">
      <c r="A761" s="331" t="s">
        <v>1387</v>
      </c>
      <c r="B761" s="203" t="s">
        <v>302</v>
      </c>
      <c r="C761" s="212" t="s">
        <v>278</v>
      </c>
      <c r="D761" s="214">
        <v>6</v>
      </c>
      <c r="E761" s="200"/>
      <c r="F761" s="200"/>
      <c r="G761" s="200"/>
      <c r="H761" s="200"/>
    </row>
    <row r="762" spans="1:8">
      <c r="A762" s="310">
        <v>5</v>
      </c>
      <c r="B762" s="190" t="s">
        <v>848</v>
      </c>
      <c r="C762" s="189" t="s">
        <v>23</v>
      </c>
      <c r="D762" s="193">
        <v>2</v>
      </c>
      <c r="E762" s="216"/>
      <c r="F762" s="216"/>
      <c r="G762" s="216"/>
      <c r="H762" s="216"/>
    </row>
    <row r="763" spans="1:8" ht="31.2">
      <c r="A763" s="196" t="s">
        <v>124</v>
      </c>
      <c r="B763" s="204" t="s">
        <v>1312</v>
      </c>
      <c r="C763" s="196" t="s">
        <v>23</v>
      </c>
      <c r="D763" s="205">
        <v>2</v>
      </c>
      <c r="E763" s="200" t="s">
        <v>124</v>
      </c>
      <c r="F763" s="200">
        <v>2</v>
      </c>
      <c r="G763" s="200">
        <v>39</v>
      </c>
      <c r="H763" s="216"/>
    </row>
    <row r="764" spans="1:8">
      <c r="A764" s="212" t="s">
        <v>1241</v>
      </c>
      <c r="B764" s="213" t="s">
        <v>1255</v>
      </c>
      <c r="C764" s="212" t="s">
        <v>1256</v>
      </c>
      <c r="D764" s="214">
        <v>2</v>
      </c>
      <c r="E764" s="216"/>
      <c r="F764" s="216"/>
      <c r="G764" s="216"/>
      <c r="H764" s="216"/>
    </row>
    <row r="765" spans="1:8" ht="93.6">
      <c r="A765" s="331"/>
      <c r="B765" s="203" t="s">
        <v>2204</v>
      </c>
      <c r="C765" s="212"/>
      <c r="D765" s="214"/>
      <c r="E765" s="216"/>
      <c r="F765" s="216"/>
      <c r="G765" s="216"/>
      <c r="H765" s="216"/>
    </row>
    <row r="766" spans="1:8">
      <c r="A766" s="331" t="s">
        <v>1243</v>
      </c>
      <c r="B766" s="213" t="s">
        <v>1101</v>
      </c>
      <c r="C766" s="212" t="s">
        <v>70</v>
      </c>
      <c r="D766" s="214">
        <v>2</v>
      </c>
      <c r="E766" s="216"/>
      <c r="F766" s="216"/>
      <c r="G766" s="216"/>
      <c r="H766" s="216"/>
    </row>
    <row r="767" spans="1:8" ht="296.39999999999998">
      <c r="A767" s="284"/>
      <c r="B767" s="203" t="s">
        <v>849</v>
      </c>
      <c r="C767" s="284"/>
      <c r="D767" s="284"/>
      <c r="E767" s="216"/>
      <c r="F767" s="216"/>
      <c r="G767" s="216"/>
      <c r="H767" s="216"/>
    </row>
    <row r="768" spans="1:8" ht="46.8">
      <c r="A768" s="331" t="s">
        <v>1244</v>
      </c>
      <c r="B768" s="203" t="s">
        <v>2056</v>
      </c>
      <c r="C768" s="284"/>
      <c r="D768" s="284"/>
      <c r="E768" s="216"/>
      <c r="F768" s="216"/>
      <c r="G768" s="216"/>
      <c r="H768" s="216"/>
    </row>
    <row r="769" spans="1:8">
      <c r="A769" s="331" t="s">
        <v>1245</v>
      </c>
      <c r="B769" s="213" t="s">
        <v>68</v>
      </c>
      <c r="C769" s="212" t="s">
        <v>16</v>
      </c>
      <c r="D769" s="214">
        <v>2</v>
      </c>
      <c r="E769" s="216"/>
      <c r="F769" s="216"/>
      <c r="G769" s="216"/>
      <c r="H769" s="216"/>
    </row>
    <row r="770" spans="1:8">
      <c r="A770" s="283" t="s">
        <v>1246</v>
      </c>
      <c r="B770" s="213" t="s">
        <v>1481</v>
      </c>
      <c r="C770" s="212" t="s">
        <v>1184</v>
      </c>
      <c r="D770" s="214">
        <v>2</v>
      </c>
      <c r="E770" s="216"/>
      <c r="F770" s="216"/>
      <c r="G770" s="216"/>
      <c r="H770" s="216"/>
    </row>
    <row r="771" spans="1:8">
      <c r="A771" s="283" t="s">
        <v>1247</v>
      </c>
      <c r="B771" s="213" t="s">
        <v>1999</v>
      </c>
      <c r="C771" s="212" t="s">
        <v>16</v>
      </c>
      <c r="D771" s="214">
        <v>2</v>
      </c>
      <c r="E771" s="216"/>
      <c r="F771" s="216"/>
      <c r="G771" s="216"/>
      <c r="H771" s="216"/>
    </row>
    <row r="772" spans="1:8" ht="46.8">
      <c r="A772" s="212"/>
      <c r="B772" s="233" t="s">
        <v>2000</v>
      </c>
      <c r="C772" s="212"/>
      <c r="D772" s="214"/>
      <c r="E772" s="216"/>
      <c r="F772" s="216"/>
      <c r="G772" s="216"/>
      <c r="H772" s="216"/>
    </row>
    <row r="773" spans="1:8">
      <c r="A773" s="212" t="s">
        <v>1490</v>
      </c>
      <c r="B773" s="213" t="s">
        <v>2001</v>
      </c>
      <c r="C773" s="212" t="s">
        <v>16</v>
      </c>
      <c r="D773" s="214">
        <v>2</v>
      </c>
      <c r="E773" s="216"/>
      <c r="F773" s="216"/>
      <c r="G773" s="216"/>
      <c r="H773" s="216"/>
    </row>
    <row r="774" spans="1:8" ht="62.4">
      <c r="A774" s="212"/>
      <c r="B774" s="233" t="s">
        <v>2002</v>
      </c>
      <c r="C774" s="212"/>
      <c r="D774" s="214"/>
      <c r="E774" s="200"/>
      <c r="F774" s="200"/>
      <c r="G774" s="200"/>
      <c r="H774" s="200"/>
    </row>
    <row r="775" spans="1:8">
      <c r="A775" s="328" t="s">
        <v>127</v>
      </c>
      <c r="B775" s="204" t="s">
        <v>850</v>
      </c>
      <c r="C775" s="196" t="s">
        <v>16</v>
      </c>
      <c r="D775" s="205">
        <v>2</v>
      </c>
      <c r="E775" s="200" t="s">
        <v>127</v>
      </c>
      <c r="F775" s="200">
        <v>2</v>
      </c>
      <c r="G775" s="200">
        <v>39</v>
      </c>
      <c r="H775" s="200"/>
    </row>
    <row r="776" spans="1:8" ht="31.2">
      <c r="A776" s="310">
        <v>6</v>
      </c>
      <c r="B776" s="190" t="s">
        <v>851</v>
      </c>
      <c r="C776" s="189" t="s">
        <v>13</v>
      </c>
      <c r="D776" s="220">
        <v>1</v>
      </c>
      <c r="E776" s="195"/>
      <c r="F776" s="195"/>
      <c r="G776" s="195"/>
      <c r="H776" s="195"/>
    </row>
    <row r="777" spans="1:8" ht="31.2">
      <c r="A777" s="328" t="s">
        <v>139</v>
      </c>
      <c r="B777" s="204" t="s">
        <v>1398</v>
      </c>
      <c r="C777" s="196" t="s">
        <v>23</v>
      </c>
      <c r="D777" s="205">
        <v>2</v>
      </c>
      <c r="E777" s="200" t="s">
        <v>139</v>
      </c>
      <c r="F777" s="200">
        <v>2</v>
      </c>
      <c r="G777" s="200">
        <v>39</v>
      </c>
      <c r="H777" s="200"/>
    </row>
    <row r="778" spans="1:8" ht="187.2">
      <c r="A778" s="243"/>
      <c r="B778" s="213" t="s">
        <v>852</v>
      </c>
      <c r="C778" s="212"/>
      <c r="D778" s="284"/>
      <c r="E778" s="200"/>
      <c r="F778" s="200"/>
      <c r="G778" s="200"/>
      <c r="H778" s="200"/>
    </row>
    <row r="779" spans="1:8">
      <c r="A779" s="331"/>
      <c r="B779" s="213" t="s">
        <v>234</v>
      </c>
      <c r="C779" s="212"/>
      <c r="D779" s="214"/>
      <c r="E779" s="200"/>
      <c r="F779" s="200"/>
      <c r="G779" s="200"/>
      <c r="H779" s="200"/>
    </row>
    <row r="780" spans="1:8" ht="31.2">
      <c r="A780" s="212"/>
      <c r="B780" s="203" t="s">
        <v>853</v>
      </c>
      <c r="C780" s="212" t="s">
        <v>16</v>
      </c>
      <c r="D780" s="214"/>
      <c r="E780" s="200"/>
      <c r="F780" s="200"/>
      <c r="G780" s="200"/>
      <c r="H780" s="200"/>
    </row>
    <row r="781" spans="1:8">
      <c r="A781" s="212"/>
      <c r="B781" s="213" t="s">
        <v>236</v>
      </c>
      <c r="C781" s="212"/>
      <c r="D781" s="214"/>
      <c r="E781" s="200"/>
      <c r="F781" s="200"/>
      <c r="G781" s="200"/>
      <c r="H781" s="200"/>
    </row>
    <row r="782" spans="1:8" ht="46.8">
      <c r="A782" s="212"/>
      <c r="B782" s="202" t="s">
        <v>854</v>
      </c>
      <c r="C782" s="212" t="s">
        <v>16</v>
      </c>
      <c r="D782" s="214"/>
      <c r="E782" s="200"/>
      <c r="F782" s="200"/>
      <c r="G782" s="200"/>
      <c r="H782" s="200"/>
    </row>
    <row r="783" spans="1:8">
      <c r="A783" s="212"/>
      <c r="B783" s="213" t="s">
        <v>318</v>
      </c>
      <c r="C783" s="212" t="s">
        <v>23</v>
      </c>
      <c r="D783" s="214"/>
      <c r="E783" s="200"/>
      <c r="F783" s="200"/>
      <c r="G783" s="200"/>
      <c r="H783" s="200"/>
    </row>
    <row r="784" spans="1:8" ht="140.4">
      <c r="A784" s="212"/>
      <c r="B784" s="213" t="s">
        <v>2205</v>
      </c>
      <c r="C784" s="212"/>
      <c r="D784" s="214"/>
      <c r="E784" s="200"/>
      <c r="F784" s="200"/>
      <c r="G784" s="200"/>
      <c r="H784" s="200"/>
    </row>
    <row r="785" spans="1:8" ht="31.2">
      <c r="A785" s="212"/>
      <c r="B785" s="213" t="s">
        <v>855</v>
      </c>
      <c r="C785" s="212"/>
      <c r="D785" s="214"/>
      <c r="E785" s="200"/>
      <c r="F785" s="200"/>
      <c r="G785" s="200"/>
      <c r="H785" s="200"/>
    </row>
    <row r="786" spans="1:8" ht="31.2">
      <c r="A786" s="331"/>
      <c r="B786" s="213" t="s">
        <v>856</v>
      </c>
      <c r="C786" s="212"/>
      <c r="D786" s="214"/>
      <c r="E786" s="200"/>
      <c r="F786" s="200"/>
      <c r="G786" s="200"/>
      <c r="H786" s="200"/>
    </row>
    <row r="787" spans="1:8" ht="51.75" customHeight="1">
      <c r="A787" s="328" t="s">
        <v>341</v>
      </c>
      <c r="B787" s="204" t="s">
        <v>1313</v>
      </c>
      <c r="C787" s="196" t="s">
        <v>23</v>
      </c>
      <c r="D787" s="205">
        <v>2</v>
      </c>
      <c r="E787" s="200" t="s">
        <v>341</v>
      </c>
      <c r="F787" s="200">
        <v>2</v>
      </c>
      <c r="G787" s="200">
        <v>39</v>
      </c>
      <c r="H787" s="200"/>
    </row>
    <row r="788" spans="1:8">
      <c r="A788" s="331" t="s">
        <v>150</v>
      </c>
      <c r="B788" s="213" t="s">
        <v>379</v>
      </c>
      <c r="C788" s="212" t="s">
        <v>16</v>
      </c>
      <c r="D788" s="214">
        <v>2</v>
      </c>
      <c r="E788" s="200"/>
      <c r="F788" s="200"/>
      <c r="G788" s="200"/>
      <c r="H788" s="200"/>
    </row>
    <row r="789" spans="1:8" ht="109.2">
      <c r="A789" s="284"/>
      <c r="B789" s="203" t="s">
        <v>2206</v>
      </c>
      <c r="C789" s="284"/>
      <c r="D789" s="284"/>
      <c r="E789" s="195"/>
      <c r="F789" s="195"/>
      <c r="G789" s="195"/>
      <c r="H789" s="195"/>
    </row>
    <row r="790" spans="1:8">
      <c r="A790" s="331" t="s">
        <v>152</v>
      </c>
      <c r="B790" s="203" t="s">
        <v>1258</v>
      </c>
      <c r="C790" s="212" t="s">
        <v>16</v>
      </c>
      <c r="D790" s="214">
        <v>2</v>
      </c>
      <c r="E790" s="241"/>
      <c r="F790" s="241"/>
      <c r="G790" s="241"/>
      <c r="H790" s="241"/>
    </row>
    <row r="791" spans="1:8">
      <c r="A791" s="283" t="s">
        <v>153</v>
      </c>
      <c r="B791" s="213" t="s">
        <v>1259</v>
      </c>
      <c r="C791" s="212" t="s">
        <v>70</v>
      </c>
      <c r="D791" s="214">
        <v>2</v>
      </c>
      <c r="E791" s="241"/>
      <c r="F791" s="241"/>
      <c r="G791" s="241"/>
      <c r="H791" s="241"/>
    </row>
    <row r="792" spans="1:8">
      <c r="A792" s="283" t="s">
        <v>154</v>
      </c>
      <c r="B792" s="213" t="s">
        <v>1481</v>
      </c>
      <c r="C792" s="212" t="s">
        <v>1184</v>
      </c>
      <c r="D792" s="214">
        <v>2</v>
      </c>
      <c r="E792" s="241"/>
      <c r="F792" s="241"/>
      <c r="G792" s="241"/>
      <c r="H792" s="241"/>
    </row>
    <row r="793" spans="1:8">
      <c r="A793" s="283" t="s">
        <v>1188</v>
      </c>
      <c r="B793" s="213" t="s">
        <v>1999</v>
      </c>
      <c r="C793" s="212" t="s">
        <v>16</v>
      </c>
      <c r="D793" s="214">
        <v>2</v>
      </c>
      <c r="E793" s="241"/>
      <c r="F793" s="241"/>
      <c r="G793" s="241"/>
      <c r="H793" s="241"/>
    </row>
    <row r="794" spans="1:8" ht="46.8">
      <c r="A794" s="212"/>
      <c r="B794" s="233" t="s">
        <v>2000</v>
      </c>
      <c r="C794" s="212"/>
      <c r="D794" s="214"/>
      <c r="E794" s="241"/>
      <c r="F794" s="241"/>
      <c r="G794" s="241"/>
      <c r="H794" s="241"/>
    </row>
    <row r="795" spans="1:8">
      <c r="A795" s="212" t="s">
        <v>1191</v>
      </c>
      <c r="B795" s="213" t="s">
        <v>2001</v>
      </c>
      <c r="C795" s="212" t="s">
        <v>16</v>
      </c>
      <c r="D795" s="214">
        <v>2</v>
      </c>
      <c r="E795" s="241"/>
      <c r="F795" s="241"/>
      <c r="G795" s="241"/>
      <c r="H795" s="241"/>
    </row>
    <row r="796" spans="1:8" ht="62.4">
      <c r="A796" s="212"/>
      <c r="B796" s="233" t="s">
        <v>2002</v>
      </c>
      <c r="C796" s="212"/>
      <c r="D796" s="214"/>
      <c r="E796" s="241"/>
      <c r="F796" s="241"/>
      <c r="G796" s="241"/>
      <c r="H796" s="241"/>
    </row>
    <row r="797" spans="1:8">
      <c r="A797" s="328" t="s">
        <v>155</v>
      </c>
      <c r="B797" s="204" t="s">
        <v>2335</v>
      </c>
      <c r="C797" s="196" t="s">
        <v>16</v>
      </c>
      <c r="D797" s="205">
        <v>20</v>
      </c>
      <c r="E797" s="241" t="s">
        <v>155</v>
      </c>
      <c r="F797" s="241">
        <v>20</v>
      </c>
      <c r="G797" s="241">
        <v>39</v>
      </c>
      <c r="H797" s="241"/>
    </row>
    <row r="798" spans="1:8" ht="62.4">
      <c r="A798" s="328"/>
      <c r="B798" s="203" t="s">
        <v>2207</v>
      </c>
      <c r="C798" s="196"/>
      <c r="D798" s="205"/>
      <c r="E798" s="241"/>
      <c r="F798" s="241"/>
      <c r="G798" s="241"/>
      <c r="H798" s="241"/>
    </row>
    <row r="799" spans="1:8" ht="31.2">
      <c r="A799" s="310" t="s">
        <v>310</v>
      </c>
      <c r="B799" s="190" t="s">
        <v>857</v>
      </c>
      <c r="C799" s="189"/>
      <c r="D799" s="220"/>
      <c r="E799" s="241"/>
      <c r="F799" s="241"/>
      <c r="G799" s="241"/>
      <c r="H799" s="241"/>
    </row>
    <row r="800" spans="1:8">
      <c r="A800" s="310">
        <v>1</v>
      </c>
      <c r="B800" s="190" t="s">
        <v>858</v>
      </c>
      <c r="C800" s="189" t="s">
        <v>13</v>
      </c>
      <c r="D800" s="220">
        <v>1</v>
      </c>
      <c r="E800" s="241"/>
      <c r="F800" s="241"/>
      <c r="G800" s="241"/>
      <c r="H800" s="241"/>
    </row>
    <row r="801" spans="1:8">
      <c r="A801" s="196" t="s">
        <v>14</v>
      </c>
      <c r="B801" s="204" t="s">
        <v>859</v>
      </c>
      <c r="C801" s="196" t="s">
        <v>23</v>
      </c>
      <c r="D801" s="205">
        <v>8</v>
      </c>
      <c r="E801" s="241" t="s">
        <v>14</v>
      </c>
      <c r="F801" s="241">
        <v>8</v>
      </c>
      <c r="G801" s="241">
        <v>39</v>
      </c>
      <c r="H801" s="241"/>
    </row>
    <row r="802" spans="1:8" ht="156">
      <c r="A802" s="196"/>
      <c r="B802" s="203" t="s">
        <v>511</v>
      </c>
      <c r="C802" s="189"/>
      <c r="D802" s="220"/>
      <c r="E802" s="241"/>
      <c r="F802" s="241"/>
      <c r="G802" s="241"/>
      <c r="H802" s="241"/>
    </row>
    <row r="803" spans="1:8">
      <c r="A803" s="196" t="s">
        <v>18</v>
      </c>
      <c r="B803" s="204" t="s">
        <v>1399</v>
      </c>
      <c r="C803" s="196" t="s">
        <v>16</v>
      </c>
      <c r="D803" s="205">
        <v>16</v>
      </c>
      <c r="E803" s="241" t="s">
        <v>18</v>
      </c>
      <c r="F803" s="241">
        <v>16</v>
      </c>
      <c r="G803" s="241">
        <v>39</v>
      </c>
      <c r="H803" s="241"/>
    </row>
    <row r="804" spans="1:8" ht="78">
      <c r="A804" s="281"/>
      <c r="B804" s="203" t="s">
        <v>860</v>
      </c>
      <c r="C804" s="189"/>
      <c r="D804" s="220"/>
      <c r="E804" s="241"/>
      <c r="F804" s="241"/>
      <c r="G804" s="241"/>
      <c r="H804" s="241"/>
    </row>
    <row r="805" spans="1:8">
      <c r="A805" s="196" t="s">
        <v>21</v>
      </c>
      <c r="B805" s="204" t="s">
        <v>2334</v>
      </c>
      <c r="C805" s="196" t="s">
        <v>16</v>
      </c>
      <c r="D805" s="205">
        <v>16</v>
      </c>
      <c r="E805" s="241" t="s">
        <v>21</v>
      </c>
      <c r="F805" s="241">
        <v>16</v>
      </c>
      <c r="G805" s="241">
        <v>40</v>
      </c>
      <c r="H805" s="241"/>
    </row>
    <row r="806" spans="1:8" ht="62.4">
      <c r="A806" s="281"/>
      <c r="B806" s="202" t="s">
        <v>861</v>
      </c>
      <c r="C806" s="281"/>
      <c r="D806" s="281"/>
      <c r="E806" s="195"/>
      <c r="F806" s="195"/>
      <c r="G806" s="195"/>
      <c r="H806" s="195"/>
    </row>
    <row r="807" spans="1:8">
      <c r="A807" s="196" t="s">
        <v>25</v>
      </c>
      <c r="B807" s="204" t="s">
        <v>546</v>
      </c>
      <c r="C807" s="196" t="s">
        <v>16</v>
      </c>
      <c r="D807" s="205">
        <v>8</v>
      </c>
      <c r="E807" s="200" t="s">
        <v>25</v>
      </c>
      <c r="F807" s="200">
        <v>8</v>
      </c>
      <c r="G807" s="200">
        <v>40</v>
      </c>
      <c r="H807" s="200"/>
    </row>
    <row r="808" spans="1:8" ht="62.4">
      <c r="A808" s="281"/>
      <c r="B808" s="203" t="s">
        <v>2195</v>
      </c>
      <c r="C808" s="281"/>
      <c r="D808" s="281"/>
      <c r="E808" s="216"/>
      <c r="F808" s="216"/>
      <c r="G808" s="216"/>
      <c r="H808" s="216"/>
    </row>
    <row r="809" spans="1:8">
      <c r="A809" s="196" t="s">
        <v>27</v>
      </c>
      <c r="B809" s="204" t="s">
        <v>2333</v>
      </c>
      <c r="C809" s="196" t="s">
        <v>16</v>
      </c>
      <c r="D809" s="205">
        <v>16</v>
      </c>
      <c r="E809" s="200" t="s">
        <v>27</v>
      </c>
      <c r="F809" s="200">
        <v>16</v>
      </c>
      <c r="G809" s="200">
        <v>40</v>
      </c>
      <c r="H809" s="216"/>
    </row>
    <row r="810" spans="1:8" ht="109.2">
      <c r="A810" s="281"/>
      <c r="B810" s="203" t="s">
        <v>832</v>
      </c>
      <c r="C810" s="281"/>
      <c r="D810" s="281"/>
      <c r="E810" s="216"/>
      <c r="F810" s="216"/>
      <c r="G810" s="216"/>
      <c r="H810" s="216"/>
    </row>
    <row r="811" spans="1:8">
      <c r="A811" s="196" t="s">
        <v>29</v>
      </c>
      <c r="B811" s="204" t="s">
        <v>862</v>
      </c>
      <c r="C811" s="196" t="s">
        <v>16</v>
      </c>
      <c r="D811" s="205">
        <v>16</v>
      </c>
      <c r="E811" s="200" t="s">
        <v>29</v>
      </c>
      <c r="F811" s="200">
        <v>16</v>
      </c>
      <c r="G811" s="200">
        <v>40</v>
      </c>
      <c r="H811" s="216"/>
    </row>
    <row r="812" spans="1:8" ht="156">
      <c r="A812" s="281"/>
      <c r="B812" s="203" t="s">
        <v>2100</v>
      </c>
      <c r="C812" s="281"/>
      <c r="D812" s="281"/>
      <c r="E812" s="216"/>
      <c r="F812" s="216"/>
      <c r="G812" s="216"/>
      <c r="H812" s="216"/>
    </row>
    <row r="813" spans="1:8" ht="31.2">
      <c r="A813" s="189">
        <v>2</v>
      </c>
      <c r="B813" s="278" t="s">
        <v>863</v>
      </c>
      <c r="C813" s="189" t="s">
        <v>23</v>
      </c>
      <c r="D813" s="193">
        <v>8</v>
      </c>
      <c r="E813" s="216"/>
      <c r="F813" s="216"/>
      <c r="G813" s="216"/>
      <c r="H813" s="216"/>
    </row>
    <row r="814" spans="1:8" ht="46.8">
      <c r="A814" s="196" t="s">
        <v>61</v>
      </c>
      <c r="B814" s="204" t="s">
        <v>1314</v>
      </c>
      <c r="C814" s="196" t="s">
        <v>23</v>
      </c>
      <c r="D814" s="59">
        <v>8</v>
      </c>
      <c r="E814" s="200" t="s">
        <v>61</v>
      </c>
      <c r="F814" s="200">
        <v>8</v>
      </c>
      <c r="G814" s="200">
        <v>40</v>
      </c>
      <c r="H814" s="216"/>
    </row>
    <row r="815" spans="1:8">
      <c r="A815" s="212" t="s">
        <v>1220</v>
      </c>
      <c r="B815" s="203" t="s">
        <v>864</v>
      </c>
      <c r="C815" s="212" t="s">
        <v>16</v>
      </c>
      <c r="D815" s="214">
        <v>8</v>
      </c>
      <c r="E815" s="216"/>
      <c r="F815" s="216"/>
      <c r="G815" s="216"/>
      <c r="H815" s="216"/>
    </row>
    <row r="816" spans="1:8" ht="156">
      <c r="A816" s="212"/>
      <c r="B816" s="203" t="s">
        <v>2208</v>
      </c>
      <c r="C816" s="212"/>
      <c r="D816" s="214"/>
      <c r="E816" s="216"/>
      <c r="F816" s="216"/>
      <c r="G816" s="216"/>
      <c r="H816" s="216"/>
    </row>
    <row r="817" spans="1:8">
      <c r="A817" s="212" t="s">
        <v>1221</v>
      </c>
      <c r="B817" s="203" t="s">
        <v>1260</v>
      </c>
      <c r="C817" s="212" t="s">
        <v>16</v>
      </c>
      <c r="D817" s="214">
        <v>8</v>
      </c>
      <c r="E817" s="216"/>
      <c r="F817" s="216"/>
      <c r="G817" s="216"/>
      <c r="H817" s="216"/>
    </row>
    <row r="818" spans="1:8" ht="78">
      <c r="A818" s="284"/>
      <c r="B818" s="203" t="s">
        <v>865</v>
      </c>
      <c r="C818" s="284"/>
      <c r="D818" s="284"/>
      <c r="E818" s="216"/>
      <c r="F818" s="216"/>
      <c r="G818" s="216"/>
      <c r="H818" s="216"/>
    </row>
    <row r="819" spans="1:8">
      <c r="A819" s="212" t="s">
        <v>1222</v>
      </c>
      <c r="B819" s="213" t="s">
        <v>866</v>
      </c>
      <c r="C819" s="212" t="s">
        <v>23</v>
      </c>
      <c r="D819" s="214">
        <v>8</v>
      </c>
      <c r="E819" s="200"/>
      <c r="F819" s="200"/>
      <c r="G819" s="200"/>
      <c r="H819" s="200"/>
    </row>
    <row r="820" spans="1:8">
      <c r="A820" s="212" t="s">
        <v>71</v>
      </c>
      <c r="B820" s="203" t="s">
        <v>867</v>
      </c>
      <c r="C820" s="212" t="s">
        <v>429</v>
      </c>
      <c r="D820" s="214">
        <v>8</v>
      </c>
      <c r="E820" s="262"/>
      <c r="F820" s="262"/>
      <c r="G820" s="262"/>
      <c r="H820" s="262"/>
    </row>
    <row r="821" spans="1:8">
      <c r="A821" s="212" t="s">
        <v>1223</v>
      </c>
      <c r="B821" s="213" t="s">
        <v>1481</v>
      </c>
      <c r="C821" s="212" t="s">
        <v>1184</v>
      </c>
      <c r="D821" s="214">
        <v>8</v>
      </c>
      <c r="E821" s="200"/>
      <c r="F821" s="200"/>
      <c r="G821" s="200"/>
      <c r="H821" s="200"/>
    </row>
    <row r="822" spans="1:8">
      <c r="A822" s="283" t="s">
        <v>1224</v>
      </c>
      <c r="B822" s="213" t="s">
        <v>1999</v>
      </c>
      <c r="C822" s="212" t="s">
        <v>16</v>
      </c>
      <c r="D822" s="214">
        <v>8</v>
      </c>
      <c r="E822" s="200"/>
      <c r="F822" s="200"/>
      <c r="G822" s="200"/>
      <c r="H822" s="200"/>
    </row>
    <row r="823" spans="1:8" ht="46.8">
      <c r="A823" s="212"/>
      <c r="B823" s="233" t="s">
        <v>2000</v>
      </c>
      <c r="C823" s="212"/>
      <c r="D823" s="214"/>
      <c r="E823" s="195"/>
      <c r="F823" s="195"/>
      <c r="G823" s="195"/>
      <c r="H823" s="195"/>
    </row>
    <row r="824" spans="1:8">
      <c r="A824" s="212" t="s">
        <v>1225</v>
      </c>
      <c r="B824" s="213" t="s">
        <v>2001</v>
      </c>
      <c r="C824" s="212" t="s">
        <v>16</v>
      </c>
      <c r="D824" s="214">
        <v>8</v>
      </c>
      <c r="E824" s="200"/>
      <c r="F824" s="200"/>
      <c r="G824" s="200"/>
      <c r="H824" s="200"/>
    </row>
    <row r="825" spans="1:8" ht="62.4">
      <c r="A825" s="212"/>
      <c r="B825" s="233" t="s">
        <v>2002</v>
      </c>
      <c r="C825" s="212"/>
      <c r="D825" s="214"/>
      <c r="E825" s="200"/>
      <c r="F825" s="200"/>
      <c r="G825" s="200"/>
      <c r="H825" s="200"/>
    </row>
    <row r="826" spans="1:8">
      <c r="A826" s="196" t="s">
        <v>63</v>
      </c>
      <c r="B826" s="224" t="s">
        <v>2332</v>
      </c>
      <c r="C826" s="196" t="s">
        <v>16</v>
      </c>
      <c r="D826" s="205">
        <v>8</v>
      </c>
      <c r="E826" s="200" t="s">
        <v>63</v>
      </c>
      <c r="F826" s="200">
        <v>8</v>
      </c>
      <c r="G826" s="200">
        <v>40</v>
      </c>
      <c r="H826" s="200"/>
    </row>
    <row r="827" spans="1:8" ht="171.6">
      <c r="A827" s="281"/>
      <c r="B827" s="203" t="s">
        <v>552</v>
      </c>
      <c r="C827" s="281"/>
      <c r="D827" s="281"/>
      <c r="E827" s="200"/>
      <c r="F827" s="200"/>
      <c r="G827" s="200"/>
      <c r="H827" s="200"/>
    </row>
    <row r="828" spans="1:8">
      <c r="A828" s="310" t="s">
        <v>320</v>
      </c>
      <c r="B828" s="190" t="s">
        <v>868</v>
      </c>
      <c r="C828" s="196"/>
      <c r="D828" s="205"/>
      <c r="E828" s="200"/>
      <c r="F828" s="200"/>
      <c r="G828" s="200"/>
      <c r="H828" s="200"/>
    </row>
    <row r="829" spans="1:8">
      <c r="A829" s="310">
        <v>1</v>
      </c>
      <c r="B829" s="190" t="s">
        <v>869</v>
      </c>
      <c r="C829" s="189" t="s">
        <v>13</v>
      </c>
      <c r="D829" s="220">
        <v>1</v>
      </c>
      <c r="E829" s="200"/>
      <c r="F829" s="200"/>
      <c r="G829" s="200"/>
      <c r="H829" s="200"/>
    </row>
    <row r="830" spans="1:8">
      <c r="A830" s="196" t="s">
        <v>14</v>
      </c>
      <c r="B830" s="204" t="s">
        <v>1920</v>
      </c>
      <c r="C830" s="196" t="s">
        <v>615</v>
      </c>
      <c r="D830" s="205">
        <v>1</v>
      </c>
      <c r="E830" s="200" t="s">
        <v>14</v>
      </c>
      <c r="F830" s="200">
        <v>1</v>
      </c>
      <c r="G830" s="200">
        <v>40</v>
      </c>
      <c r="H830" s="200"/>
    </row>
    <row r="831" spans="1:8" ht="140.4">
      <c r="A831" s="281"/>
      <c r="B831" s="203" t="s">
        <v>2209</v>
      </c>
      <c r="C831" s="281"/>
      <c r="D831" s="281"/>
      <c r="E831" s="200"/>
      <c r="F831" s="200"/>
      <c r="G831" s="200"/>
      <c r="H831" s="200"/>
    </row>
    <row r="832" spans="1:8">
      <c r="A832" s="196" t="s">
        <v>18</v>
      </c>
      <c r="B832" s="204" t="s">
        <v>870</v>
      </c>
      <c r="C832" s="196" t="s">
        <v>23</v>
      </c>
      <c r="D832" s="205">
        <v>1</v>
      </c>
      <c r="E832" s="200" t="s">
        <v>18</v>
      </c>
      <c r="F832" s="200">
        <v>1</v>
      </c>
      <c r="G832" s="200">
        <v>40</v>
      </c>
      <c r="H832" s="200"/>
    </row>
    <row r="833" spans="1:8" ht="78">
      <c r="A833" s="189"/>
      <c r="B833" s="203" t="s">
        <v>871</v>
      </c>
      <c r="C833" s="189"/>
      <c r="D833" s="220"/>
      <c r="E833" s="200"/>
      <c r="F833" s="200"/>
      <c r="G833" s="200"/>
      <c r="H833" s="200"/>
    </row>
    <row r="834" spans="1:8">
      <c r="A834" s="196" t="s">
        <v>21</v>
      </c>
      <c r="B834" s="224" t="s">
        <v>1928</v>
      </c>
      <c r="C834" s="196" t="s">
        <v>615</v>
      </c>
      <c r="D834" s="205">
        <v>1</v>
      </c>
      <c r="E834" s="200" t="s">
        <v>21</v>
      </c>
      <c r="F834" s="200">
        <v>1</v>
      </c>
      <c r="G834" s="200">
        <v>40</v>
      </c>
      <c r="H834" s="200"/>
    </row>
    <row r="835" spans="1:8" ht="93.6">
      <c r="A835" s="281"/>
      <c r="B835" s="203" t="s">
        <v>2210</v>
      </c>
      <c r="C835" s="281"/>
      <c r="D835" s="281"/>
      <c r="E835" s="200"/>
      <c r="F835" s="200"/>
      <c r="G835" s="200"/>
      <c r="H835" s="200"/>
    </row>
    <row r="836" spans="1:8">
      <c r="A836" s="196" t="s">
        <v>25</v>
      </c>
      <c r="B836" s="204" t="s">
        <v>1924</v>
      </c>
      <c r="C836" s="196" t="s">
        <v>615</v>
      </c>
      <c r="D836" s="205">
        <v>1</v>
      </c>
      <c r="E836" s="200" t="s">
        <v>25</v>
      </c>
      <c r="F836" s="200">
        <v>1</v>
      </c>
      <c r="G836" s="200">
        <v>40</v>
      </c>
      <c r="H836" s="200"/>
    </row>
    <row r="837" spans="1:8" ht="46.8">
      <c r="A837" s="281"/>
      <c r="B837" s="203" t="s">
        <v>834</v>
      </c>
      <c r="C837" s="281"/>
      <c r="D837" s="281"/>
      <c r="E837" s="200"/>
      <c r="F837" s="200"/>
      <c r="G837" s="200"/>
      <c r="H837" s="200"/>
    </row>
    <row r="838" spans="1:8">
      <c r="A838" s="196" t="s">
        <v>27</v>
      </c>
      <c r="B838" s="204" t="s">
        <v>1925</v>
      </c>
      <c r="C838" s="196" t="s">
        <v>615</v>
      </c>
      <c r="D838" s="205">
        <v>2</v>
      </c>
      <c r="E838" s="200" t="s">
        <v>27</v>
      </c>
      <c r="F838" s="200">
        <v>2</v>
      </c>
      <c r="G838" s="200">
        <v>40</v>
      </c>
      <c r="H838" s="200"/>
    </row>
    <row r="839" spans="1:8" ht="62.4">
      <c r="A839" s="281"/>
      <c r="B839" s="203" t="s">
        <v>2195</v>
      </c>
      <c r="C839" s="281"/>
      <c r="D839" s="281"/>
      <c r="E839" s="200"/>
      <c r="F839" s="200"/>
      <c r="G839" s="200"/>
      <c r="H839" s="200"/>
    </row>
    <row r="840" spans="1:8">
      <c r="A840" s="196" t="s">
        <v>29</v>
      </c>
      <c r="B840" s="204" t="s">
        <v>1400</v>
      </c>
      <c r="C840" s="196" t="s">
        <v>16</v>
      </c>
      <c r="D840" s="205">
        <v>2</v>
      </c>
      <c r="E840" s="200" t="s">
        <v>29</v>
      </c>
      <c r="F840" s="200">
        <v>2</v>
      </c>
      <c r="G840" s="200">
        <v>40</v>
      </c>
      <c r="H840" s="195"/>
    </row>
    <row r="841" spans="1:8" ht="109.2">
      <c r="A841" s="281"/>
      <c r="B841" s="203" t="s">
        <v>872</v>
      </c>
      <c r="C841" s="281"/>
      <c r="D841" s="281"/>
      <c r="E841" s="200"/>
      <c r="F841" s="200"/>
      <c r="G841" s="200"/>
      <c r="H841" s="200"/>
    </row>
    <row r="842" spans="1:8">
      <c r="A842" s="196" t="s">
        <v>32</v>
      </c>
      <c r="B842" s="204" t="s">
        <v>873</v>
      </c>
      <c r="C842" s="196" t="s">
        <v>16</v>
      </c>
      <c r="D842" s="205">
        <v>12</v>
      </c>
      <c r="E842" s="200" t="s">
        <v>32</v>
      </c>
      <c r="F842" s="200">
        <v>12</v>
      </c>
      <c r="G842" s="200">
        <v>40</v>
      </c>
      <c r="H842" s="216"/>
    </row>
    <row r="843" spans="1:8" ht="78">
      <c r="A843" s="281"/>
      <c r="B843" s="203" t="s">
        <v>1102</v>
      </c>
      <c r="C843" s="281"/>
      <c r="D843" s="281"/>
      <c r="E843" s="216"/>
      <c r="F843" s="216"/>
      <c r="G843" s="216"/>
      <c r="H843" s="216"/>
    </row>
    <row r="844" spans="1:8">
      <c r="A844" s="196" t="s">
        <v>35</v>
      </c>
      <c r="B844" s="204" t="s">
        <v>1257</v>
      </c>
      <c r="C844" s="196" t="s">
        <v>615</v>
      </c>
      <c r="D844" s="205">
        <v>5</v>
      </c>
      <c r="E844" s="200" t="s">
        <v>35</v>
      </c>
      <c r="F844" s="200">
        <v>5</v>
      </c>
      <c r="G844" s="200">
        <v>40</v>
      </c>
      <c r="H844" s="216"/>
    </row>
    <row r="845" spans="1:8" ht="156">
      <c r="A845" s="281"/>
      <c r="B845" s="203" t="s">
        <v>874</v>
      </c>
      <c r="C845" s="281"/>
      <c r="D845" s="281"/>
      <c r="E845" s="216"/>
      <c r="F845" s="216"/>
      <c r="G845" s="216"/>
      <c r="H845" s="216"/>
    </row>
    <row r="846" spans="1:8">
      <c r="A846" s="196" t="s">
        <v>37</v>
      </c>
      <c r="B846" s="204" t="s">
        <v>1401</v>
      </c>
      <c r="C846" s="196" t="s">
        <v>615</v>
      </c>
      <c r="D846" s="205">
        <v>12</v>
      </c>
      <c r="E846" s="200" t="s">
        <v>37</v>
      </c>
      <c r="F846" s="200">
        <v>12</v>
      </c>
      <c r="G846" s="200">
        <v>40</v>
      </c>
      <c r="H846" s="216"/>
    </row>
    <row r="847" spans="1:8" ht="156">
      <c r="A847" s="281"/>
      <c r="B847" s="203" t="s">
        <v>2211</v>
      </c>
      <c r="C847" s="281"/>
      <c r="D847" s="281"/>
      <c r="E847" s="200"/>
      <c r="F847" s="200"/>
      <c r="G847" s="200"/>
      <c r="H847" s="200"/>
    </row>
    <row r="848" spans="1:8">
      <c r="A848" s="285" t="s">
        <v>44</v>
      </c>
      <c r="B848" s="204" t="s">
        <v>875</v>
      </c>
      <c r="C848" s="196" t="s">
        <v>615</v>
      </c>
      <c r="D848" s="205">
        <v>15</v>
      </c>
      <c r="E848" s="200" t="s">
        <v>44</v>
      </c>
      <c r="F848" s="200">
        <v>15</v>
      </c>
      <c r="G848" s="200">
        <v>40</v>
      </c>
      <c r="H848" s="200"/>
    </row>
    <row r="849" spans="1:8">
      <c r="A849" s="196" t="s">
        <v>46</v>
      </c>
      <c r="B849" s="204" t="s">
        <v>1929</v>
      </c>
      <c r="C849" s="196" t="s">
        <v>615</v>
      </c>
      <c r="D849" s="205">
        <v>1</v>
      </c>
      <c r="E849" s="200" t="s">
        <v>46</v>
      </c>
      <c r="F849" s="200">
        <v>1</v>
      </c>
      <c r="G849" s="200">
        <v>40</v>
      </c>
      <c r="H849" s="200"/>
    </row>
    <row r="850" spans="1:8" ht="171.6">
      <c r="A850" s="281"/>
      <c r="B850" s="203" t="s">
        <v>876</v>
      </c>
      <c r="C850" s="281"/>
      <c r="D850" s="281"/>
      <c r="E850" s="200"/>
      <c r="F850" s="200"/>
      <c r="G850" s="200"/>
      <c r="H850" s="200"/>
    </row>
    <row r="851" spans="1:8" ht="31.2">
      <c r="A851" s="189">
        <v>2</v>
      </c>
      <c r="B851" s="190" t="s">
        <v>877</v>
      </c>
      <c r="C851" s="189" t="s">
        <v>23</v>
      </c>
      <c r="D851" s="193">
        <v>1</v>
      </c>
      <c r="E851" s="200"/>
      <c r="F851" s="200"/>
      <c r="G851" s="200"/>
      <c r="H851" s="200"/>
    </row>
    <row r="852" spans="1:8" ht="46.8">
      <c r="A852" s="196" t="s">
        <v>61</v>
      </c>
      <c r="B852" s="204" t="s">
        <v>1315</v>
      </c>
      <c r="C852" s="196" t="s">
        <v>23</v>
      </c>
      <c r="D852" s="205">
        <v>1</v>
      </c>
      <c r="E852" s="200" t="s">
        <v>61</v>
      </c>
      <c r="F852" s="200">
        <v>1</v>
      </c>
      <c r="G852" s="200">
        <v>40</v>
      </c>
      <c r="H852" s="200"/>
    </row>
    <row r="853" spans="1:8">
      <c r="A853" s="212" t="s">
        <v>1220</v>
      </c>
      <c r="B853" s="213" t="s">
        <v>878</v>
      </c>
      <c r="C853" s="314" t="s">
        <v>16</v>
      </c>
      <c r="D853" s="214">
        <v>1</v>
      </c>
      <c r="E853" s="200"/>
      <c r="F853" s="200"/>
      <c r="G853" s="200"/>
      <c r="H853" s="200"/>
    </row>
    <row r="854" spans="1:8" ht="156">
      <c r="A854" s="244"/>
      <c r="B854" s="203" t="s">
        <v>2212</v>
      </c>
      <c r="C854" s="244"/>
      <c r="D854" s="341"/>
      <c r="E854" s="200"/>
      <c r="F854" s="200"/>
      <c r="G854" s="200"/>
      <c r="H854" s="200"/>
    </row>
    <row r="855" spans="1:8" ht="16.2">
      <c r="A855" s="212" t="s">
        <v>1221</v>
      </c>
      <c r="B855" s="213" t="s">
        <v>2214</v>
      </c>
      <c r="C855" s="212" t="s">
        <v>1261</v>
      </c>
      <c r="D855" s="341">
        <v>1</v>
      </c>
      <c r="E855" s="200"/>
      <c r="F855" s="200"/>
      <c r="G855" s="200"/>
      <c r="H855" s="200"/>
    </row>
    <row r="856" spans="1:8" ht="31.2">
      <c r="A856" s="284"/>
      <c r="B856" s="203" t="s">
        <v>879</v>
      </c>
      <c r="C856" s="284"/>
      <c r="D856" s="284"/>
      <c r="E856" s="200"/>
      <c r="F856" s="200"/>
      <c r="G856" s="200"/>
      <c r="H856" s="200"/>
    </row>
    <row r="857" spans="1:8">
      <c r="A857" s="212" t="s">
        <v>1222</v>
      </c>
      <c r="B857" s="213" t="s">
        <v>2213</v>
      </c>
      <c r="C857" s="212" t="s">
        <v>16</v>
      </c>
      <c r="D857" s="214">
        <v>2</v>
      </c>
      <c r="E857" s="241"/>
      <c r="F857" s="241"/>
      <c r="G857" s="241"/>
      <c r="H857" s="241"/>
    </row>
    <row r="858" spans="1:8" ht="78">
      <c r="A858" s="284"/>
      <c r="B858" s="203" t="s">
        <v>865</v>
      </c>
      <c r="C858" s="284"/>
      <c r="D858" s="284"/>
      <c r="E858" s="216"/>
      <c r="F858" s="216"/>
      <c r="G858" s="216"/>
      <c r="H858" s="216"/>
    </row>
    <row r="859" spans="1:8">
      <c r="A859" s="283" t="s">
        <v>71</v>
      </c>
      <c r="B859" s="213" t="s">
        <v>1481</v>
      </c>
      <c r="C859" s="212" t="s">
        <v>1184</v>
      </c>
      <c r="D859" s="283">
        <v>2</v>
      </c>
      <c r="E859" s="216"/>
      <c r="F859" s="216"/>
      <c r="G859" s="216"/>
      <c r="H859" s="216"/>
    </row>
    <row r="860" spans="1:8">
      <c r="A860" s="283" t="s">
        <v>1223</v>
      </c>
      <c r="B860" s="213" t="s">
        <v>1999</v>
      </c>
      <c r="C860" s="212" t="s">
        <v>16</v>
      </c>
      <c r="D860" s="214">
        <v>2</v>
      </c>
      <c r="E860" s="216"/>
      <c r="F860" s="216"/>
      <c r="G860" s="216"/>
      <c r="H860" s="216"/>
    </row>
    <row r="861" spans="1:8" ht="46.8">
      <c r="A861" s="212"/>
      <c r="B861" s="233" t="s">
        <v>2000</v>
      </c>
      <c r="C861" s="212"/>
      <c r="D861" s="214"/>
      <c r="E861" s="216"/>
      <c r="F861" s="216"/>
      <c r="G861" s="216"/>
      <c r="H861" s="216"/>
    </row>
    <row r="862" spans="1:8">
      <c r="A862" s="212" t="s">
        <v>1224</v>
      </c>
      <c r="B862" s="213" t="s">
        <v>2001</v>
      </c>
      <c r="C862" s="212" t="s">
        <v>16</v>
      </c>
      <c r="D862" s="214">
        <v>2</v>
      </c>
      <c r="E862" s="216"/>
      <c r="F862" s="216"/>
      <c r="G862" s="216"/>
      <c r="H862" s="216"/>
    </row>
    <row r="863" spans="1:8" ht="62.4">
      <c r="A863" s="212"/>
      <c r="B863" s="233" t="s">
        <v>2002</v>
      </c>
      <c r="C863" s="212"/>
      <c r="D863" s="214"/>
      <c r="E863" s="216"/>
      <c r="F863" s="216"/>
      <c r="G863" s="216"/>
      <c r="H863" s="216"/>
    </row>
    <row r="864" spans="1:8">
      <c r="A864" s="196" t="s">
        <v>63</v>
      </c>
      <c r="B864" s="204" t="s">
        <v>2216</v>
      </c>
      <c r="C864" s="196" t="s">
        <v>16</v>
      </c>
      <c r="D864" s="205">
        <v>1</v>
      </c>
      <c r="E864" s="200" t="s">
        <v>63</v>
      </c>
      <c r="F864" s="200">
        <v>1</v>
      </c>
      <c r="G864" s="200">
        <v>40</v>
      </c>
      <c r="H864" s="216"/>
    </row>
    <row r="865" spans="1:8" ht="62.4">
      <c r="A865" s="281"/>
      <c r="B865" s="203" t="s">
        <v>2215</v>
      </c>
      <c r="C865" s="281"/>
      <c r="D865" s="281"/>
      <c r="E865" s="216"/>
      <c r="F865" s="216"/>
      <c r="G865" s="216"/>
      <c r="H865" s="216"/>
    </row>
    <row r="866" spans="1:8">
      <c r="A866" s="196" t="s">
        <v>65</v>
      </c>
      <c r="B866" s="204" t="s">
        <v>2331</v>
      </c>
      <c r="C866" s="196" t="s">
        <v>16</v>
      </c>
      <c r="D866" s="205">
        <v>1</v>
      </c>
      <c r="E866" s="200" t="s">
        <v>65</v>
      </c>
      <c r="F866" s="200">
        <v>1</v>
      </c>
      <c r="G866" s="200">
        <v>41</v>
      </c>
      <c r="H866" s="216"/>
    </row>
    <row r="867" spans="1:8" ht="109.2">
      <c r="A867" s="281"/>
      <c r="B867" s="203" t="s">
        <v>2217</v>
      </c>
      <c r="C867" s="281"/>
      <c r="D867" s="281"/>
      <c r="E867" s="216"/>
      <c r="F867" s="216"/>
      <c r="G867" s="216"/>
      <c r="H867" s="216"/>
    </row>
    <row r="868" spans="1:8">
      <c r="A868" s="189">
        <v>3</v>
      </c>
      <c r="B868" s="190" t="s">
        <v>880</v>
      </c>
      <c r="C868" s="189" t="s">
        <v>245</v>
      </c>
      <c r="D868" s="205"/>
      <c r="E868" s="216"/>
      <c r="F868" s="216"/>
      <c r="G868" s="216"/>
      <c r="H868" s="216"/>
    </row>
    <row r="869" spans="1:8">
      <c r="A869" s="196" t="s">
        <v>75</v>
      </c>
      <c r="B869" s="204" t="s">
        <v>2330</v>
      </c>
      <c r="C869" s="196" t="s">
        <v>16</v>
      </c>
      <c r="D869" s="205">
        <v>2</v>
      </c>
      <c r="E869" s="200" t="s">
        <v>75</v>
      </c>
      <c r="F869" s="200">
        <v>2</v>
      </c>
      <c r="G869" s="200">
        <v>41</v>
      </c>
      <c r="H869" s="216"/>
    </row>
    <row r="870" spans="1:8">
      <c r="A870" s="196"/>
      <c r="B870" s="233" t="s">
        <v>2328</v>
      </c>
      <c r="C870" s="196"/>
      <c r="D870" s="205"/>
      <c r="E870" s="216"/>
      <c r="F870" s="216"/>
      <c r="G870" s="216"/>
      <c r="H870" s="216"/>
    </row>
    <row r="871" spans="1:8">
      <c r="A871" s="196" t="s">
        <v>78</v>
      </c>
      <c r="B871" s="224" t="s">
        <v>2329</v>
      </c>
      <c r="C871" s="196" t="s">
        <v>16</v>
      </c>
      <c r="D871" s="205">
        <v>2</v>
      </c>
      <c r="E871" s="200" t="s">
        <v>78</v>
      </c>
      <c r="F871" s="200">
        <v>2</v>
      </c>
      <c r="G871" s="200">
        <v>41</v>
      </c>
      <c r="H871" s="216"/>
    </row>
    <row r="872" spans="1:8">
      <c r="A872" s="196"/>
      <c r="B872" s="233" t="s">
        <v>2328</v>
      </c>
      <c r="C872" s="196"/>
      <c r="D872" s="205"/>
      <c r="E872" s="200"/>
      <c r="F872" s="200"/>
      <c r="G872" s="200"/>
      <c r="H872" s="216"/>
    </row>
    <row r="873" spans="1:8">
      <c r="A873" s="196" t="s">
        <v>81</v>
      </c>
      <c r="B873" s="204" t="s">
        <v>1262</v>
      </c>
      <c r="C873" s="196" t="s">
        <v>23</v>
      </c>
      <c r="D873" s="205">
        <v>2</v>
      </c>
      <c r="E873" s="200" t="s">
        <v>81</v>
      </c>
      <c r="F873" s="200">
        <v>2</v>
      </c>
      <c r="G873" s="200">
        <v>41</v>
      </c>
      <c r="H873" s="216"/>
    </row>
    <row r="874" spans="1:8" ht="31.2">
      <c r="A874" s="196"/>
      <c r="B874" s="213" t="s">
        <v>886</v>
      </c>
      <c r="C874" s="196"/>
      <c r="D874" s="281"/>
      <c r="E874" s="200"/>
      <c r="F874" s="200"/>
      <c r="G874" s="200"/>
      <c r="H874" s="216"/>
    </row>
    <row r="875" spans="1:8">
      <c r="A875" s="342" t="s">
        <v>337</v>
      </c>
      <c r="B875" s="204" t="s">
        <v>1316</v>
      </c>
      <c r="C875" s="282" t="s">
        <v>23</v>
      </c>
      <c r="D875" s="205">
        <v>2</v>
      </c>
      <c r="E875" s="200" t="s">
        <v>337</v>
      </c>
      <c r="F875" s="200">
        <v>2</v>
      </c>
      <c r="G875" s="200">
        <v>41</v>
      </c>
      <c r="H875" s="216"/>
    </row>
    <row r="876" spans="1:8">
      <c r="A876" s="252" t="s">
        <v>652</v>
      </c>
      <c r="B876" s="213" t="s">
        <v>1457</v>
      </c>
      <c r="C876" s="212" t="s">
        <v>16</v>
      </c>
      <c r="D876" s="214">
        <v>2</v>
      </c>
      <c r="E876" s="216"/>
      <c r="F876" s="216"/>
      <c r="G876" s="216"/>
      <c r="H876" s="216"/>
    </row>
    <row r="877" spans="1:8">
      <c r="A877" s="228"/>
      <c r="B877" s="233" t="s">
        <v>2218</v>
      </c>
      <c r="C877" s="212"/>
      <c r="D877" s="214"/>
      <c r="E877" s="216"/>
      <c r="F877" s="216"/>
      <c r="G877" s="216"/>
      <c r="H877" s="216"/>
    </row>
    <row r="878" spans="1:8" ht="46.8">
      <c r="A878" s="212" t="s">
        <v>653</v>
      </c>
      <c r="B878" s="203" t="s">
        <v>881</v>
      </c>
      <c r="C878" s="212" t="s">
        <v>882</v>
      </c>
      <c r="D878" s="214">
        <v>3</v>
      </c>
      <c r="E878" s="216"/>
      <c r="F878" s="216"/>
      <c r="G878" s="216"/>
      <c r="H878" s="216"/>
    </row>
    <row r="879" spans="1:8" ht="62.4">
      <c r="A879" s="212" t="s">
        <v>1402</v>
      </c>
      <c r="B879" s="203" t="s">
        <v>883</v>
      </c>
      <c r="C879" s="212" t="s">
        <v>882</v>
      </c>
      <c r="D879" s="214">
        <v>1</v>
      </c>
      <c r="E879" s="216"/>
      <c r="F879" s="216"/>
      <c r="G879" s="216"/>
      <c r="H879" s="216"/>
    </row>
    <row r="880" spans="1:8" ht="62.4">
      <c r="A880" s="212" t="s">
        <v>1403</v>
      </c>
      <c r="B880" s="203" t="s">
        <v>884</v>
      </c>
      <c r="C880" s="212" t="s">
        <v>16</v>
      </c>
      <c r="D880" s="214">
        <v>100</v>
      </c>
      <c r="E880" s="200"/>
      <c r="F880" s="200"/>
      <c r="G880" s="200"/>
      <c r="H880" s="200"/>
    </row>
    <row r="881" spans="1:8" ht="62.4">
      <c r="A881" s="212" t="s">
        <v>1404</v>
      </c>
      <c r="B881" s="203" t="s">
        <v>884</v>
      </c>
      <c r="C881" s="212" t="s">
        <v>16</v>
      </c>
      <c r="D881" s="214">
        <v>100</v>
      </c>
      <c r="E881" s="195"/>
      <c r="F881" s="195"/>
      <c r="G881" s="195"/>
      <c r="H881" s="195"/>
    </row>
    <row r="882" spans="1:8" ht="31.2">
      <c r="A882" s="212" t="s">
        <v>1405</v>
      </c>
      <c r="B882" s="203" t="s">
        <v>1103</v>
      </c>
      <c r="C882" s="212" t="s">
        <v>971</v>
      </c>
      <c r="D882" s="214">
        <v>1</v>
      </c>
      <c r="E882" s="195"/>
      <c r="F882" s="195"/>
      <c r="G882" s="195"/>
      <c r="H882" s="195"/>
    </row>
    <row r="883" spans="1:8" ht="46.8">
      <c r="A883" s="212" t="s">
        <v>1406</v>
      </c>
      <c r="B883" s="213" t="s">
        <v>885</v>
      </c>
      <c r="C883" s="212" t="s">
        <v>882</v>
      </c>
      <c r="D883" s="214">
        <v>2</v>
      </c>
      <c r="E883" s="200"/>
      <c r="F883" s="200"/>
      <c r="G883" s="200"/>
      <c r="H883" s="200"/>
    </row>
    <row r="884" spans="1:8" ht="31.2">
      <c r="A884" s="310" t="s">
        <v>326</v>
      </c>
      <c r="B884" s="190" t="s">
        <v>887</v>
      </c>
      <c r="C884" s="196"/>
      <c r="D884" s="205"/>
      <c r="E884" s="200"/>
      <c r="F884" s="200"/>
      <c r="G884" s="200"/>
      <c r="H884" s="200"/>
    </row>
    <row r="885" spans="1:8" ht="31.2">
      <c r="A885" s="310">
        <v>1</v>
      </c>
      <c r="B885" s="190" t="s">
        <v>888</v>
      </c>
      <c r="C885" s="189" t="s">
        <v>23</v>
      </c>
      <c r="D885" s="193">
        <v>10</v>
      </c>
      <c r="E885" s="200"/>
      <c r="F885" s="200"/>
      <c r="G885" s="200"/>
      <c r="H885" s="200"/>
    </row>
    <row r="886" spans="1:8" ht="46.8">
      <c r="A886" s="328" t="s">
        <v>14</v>
      </c>
      <c r="B886" s="204" t="s">
        <v>1317</v>
      </c>
      <c r="C886" s="196" t="s">
        <v>23</v>
      </c>
      <c r="D886" s="282">
        <v>10</v>
      </c>
      <c r="E886" s="200" t="s">
        <v>14</v>
      </c>
      <c r="F886" s="200">
        <v>30</v>
      </c>
      <c r="G886" s="200">
        <v>41</v>
      </c>
      <c r="H886" s="200"/>
    </row>
    <row r="887" spans="1:8" ht="31.2">
      <c r="A887" s="331" t="s">
        <v>313</v>
      </c>
      <c r="B887" s="213" t="s">
        <v>1263</v>
      </c>
      <c r="C887" s="212" t="s">
        <v>16</v>
      </c>
      <c r="D887" s="214">
        <v>10</v>
      </c>
      <c r="E887" s="200"/>
      <c r="F887" s="200"/>
      <c r="G887" s="200"/>
      <c r="H887" s="200"/>
    </row>
    <row r="888" spans="1:8" ht="156">
      <c r="A888" s="212"/>
      <c r="B888" s="213" t="s">
        <v>2219</v>
      </c>
      <c r="C888" s="244"/>
      <c r="D888" s="341"/>
      <c r="E888" s="200"/>
      <c r="F888" s="200"/>
      <c r="G888" s="200"/>
      <c r="H888" s="200"/>
    </row>
    <row r="889" spans="1:8" ht="31.2">
      <c r="A889" s="212" t="s">
        <v>315</v>
      </c>
      <c r="B889" s="203" t="s">
        <v>889</v>
      </c>
      <c r="C889" s="212" t="s">
        <v>371</v>
      </c>
      <c r="D889" s="214">
        <v>10</v>
      </c>
      <c r="E889" s="241"/>
      <c r="F889" s="241"/>
      <c r="G889" s="241"/>
      <c r="H889" s="241"/>
    </row>
    <row r="890" spans="1:8">
      <c r="A890" s="212" t="s">
        <v>316</v>
      </c>
      <c r="B890" s="213" t="s">
        <v>1253</v>
      </c>
      <c r="C890" s="212" t="s">
        <v>16</v>
      </c>
      <c r="D890" s="214">
        <v>10</v>
      </c>
      <c r="E890" s="216"/>
      <c r="F890" s="216"/>
      <c r="G890" s="216"/>
      <c r="H890" s="216"/>
    </row>
    <row r="891" spans="1:8" ht="62.4">
      <c r="A891" s="284"/>
      <c r="B891" s="202" t="s">
        <v>2220</v>
      </c>
      <c r="C891" s="284"/>
      <c r="D891" s="284"/>
      <c r="E891" s="216"/>
      <c r="F891" s="216"/>
      <c r="G891" s="216"/>
      <c r="H891" s="216"/>
    </row>
    <row r="892" spans="1:8">
      <c r="A892" s="212" t="s">
        <v>821</v>
      </c>
      <c r="B892" s="343" t="s">
        <v>892</v>
      </c>
      <c r="C892" s="212" t="s">
        <v>16</v>
      </c>
      <c r="D892" s="214">
        <v>10</v>
      </c>
      <c r="E892" s="216"/>
      <c r="F892" s="216"/>
      <c r="G892" s="216"/>
      <c r="H892" s="216"/>
    </row>
    <row r="893" spans="1:8" ht="109.2">
      <c r="A893" s="284"/>
      <c r="B893" s="203" t="s">
        <v>832</v>
      </c>
      <c r="C893" s="284"/>
      <c r="D893" s="283"/>
      <c r="E893" s="216"/>
      <c r="F893" s="216"/>
      <c r="G893" s="216"/>
      <c r="H893" s="216"/>
    </row>
    <row r="894" spans="1:8">
      <c r="A894" s="283" t="s">
        <v>824</v>
      </c>
      <c r="B894" s="213" t="s">
        <v>1481</v>
      </c>
      <c r="C894" s="212" t="s">
        <v>1184</v>
      </c>
      <c r="D894" s="283">
        <v>10</v>
      </c>
      <c r="E894" s="216"/>
      <c r="F894" s="216"/>
      <c r="G894" s="216"/>
      <c r="H894" s="216"/>
    </row>
    <row r="895" spans="1:8">
      <c r="A895" s="283" t="s">
        <v>826</v>
      </c>
      <c r="B895" s="213" t="s">
        <v>1999</v>
      </c>
      <c r="C895" s="212" t="s">
        <v>16</v>
      </c>
      <c r="D895" s="214">
        <v>10</v>
      </c>
      <c r="E895" s="216"/>
      <c r="F895" s="216"/>
      <c r="G895" s="216"/>
      <c r="H895" s="216"/>
    </row>
    <row r="896" spans="1:8" ht="46.8">
      <c r="A896" s="212"/>
      <c r="B896" s="233" t="s">
        <v>2000</v>
      </c>
      <c r="C896" s="212"/>
      <c r="D896" s="214"/>
      <c r="E896" s="216"/>
      <c r="F896" s="216"/>
      <c r="G896" s="216"/>
      <c r="H896" s="216"/>
    </row>
    <row r="897" spans="1:9">
      <c r="A897" s="212" t="s">
        <v>828</v>
      </c>
      <c r="B897" s="213" t="s">
        <v>2001</v>
      </c>
      <c r="C897" s="212" t="s">
        <v>16</v>
      </c>
      <c r="D897" s="214">
        <v>10</v>
      </c>
      <c r="E897" s="216"/>
      <c r="F897" s="216"/>
      <c r="G897" s="216"/>
      <c r="H897" s="216"/>
    </row>
    <row r="898" spans="1:9" ht="62.4">
      <c r="A898" s="212"/>
      <c r="B898" s="233" t="s">
        <v>2002</v>
      </c>
      <c r="C898" s="212"/>
      <c r="D898" s="214"/>
      <c r="E898" s="216"/>
      <c r="F898" s="216"/>
      <c r="G898" s="216"/>
      <c r="H898" s="216"/>
    </row>
    <row r="899" spans="1:9">
      <c r="A899" s="196" t="s">
        <v>18</v>
      </c>
      <c r="B899" s="204" t="s">
        <v>890</v>
      </c>
      <c r="C899" s="196" t="s">
        <v>23</v>
      </c>
      <c r="D899" s="205">
        <v>10</v>
      </c>
      <c r="E899" s="200" t="s">
        <v>18</v>
      </c>
      <c r="F899" s="200">
        <v>30</v>
      </c>
      <c r="G899" s="200">
        <v>41</v>
      </c>
      <c r="H899" s="216"/>
    </row>
    <row r="900" spans="1:9" ht="156">
      <c r="A900" s="281"/>
      <c r="B900" s="203" t="s">
        <v>2221</v>
      </c>
      <c r="C900" s="281"/>
      <c r="D900" s="281"/>
      <c r="E900" s="216"/>
      <c r="F900" s="216"/>
      <c r="G900" s="216"/>
      <c r="H900" s="216"/>
    </row>
    <row r="901" spans="1:9">
      <c r="A901" s="196" t="s">
        <v>21</v>
      </c>
      <c r="B901" s="224" t="s">
        <v>2327</v>
      </c>
      <c r="C901" s="328" t="s">
        <v>16</v>
      </c>
      <c r="D901" s="330">
        <v>20</v>
      </c>
      <c r="E901" s="200" t="s">
        <v>21</v>
      </c>
      <c r="F901" s="200">
        <v>60</v>
      </c>
      <c r="G901" s="200">
        <v>41</v>
      </c>
      <c r="H901" s="216"/>
    </row>
    <row r="902" spans="1:9" ht="156">
      <c r="A902" s="281"/>
      <c r="B902" s="203" t="s">
        <v>2100</v>
      </c>
      <c r="C902" s="281"/>
      <c r="D902" s="281"/>
      <c r="E902" s="216"/>
      <c r="F902" s="216"/>
      <c r="G902" s="216"/>
      <c r="H902" s="216"/>
    </row>
    <row r="903" spans="1:9">
      <c r="A903" s="189">
        <v>2</v>
      </c>
      <c r="B903" s="190" t="s">
        <v>2326</v>
      </c>
      <c r="C903" s="189" t="s">
        <v>23</v>
      </c>
      <c r="D903" s="205">
        <v>10</v>
      </c>
      <c r="E903" s="195">
        <v>2</v>
      </c>
      <c r="F903" s="195">
        <v>20</v>
      </c>
      <c r="G903" s="195">
        <v>41</v>
      </c>
      <c r="H903" s="216"/>
      <c r="I903" s="158" t="s">
        <v>1599</v>
      </c>
    </row>
    <row r="904" spans="1:9" ht="78">
      <c r="A904" s="281"/>
      <c r="B904" s="203" t="s">
        <v>893</v>
      </c>
      <c r="C904" s="281"/>
      <c r="D904" s="281"/>
      <c r="E904" s="216"/>
      <c r="F904" s="216"/>
      <c r="G904" s="216"/>
      <c r="H904" s="216"/>
    </row>
    <row r="905" spans="1:9">
      <c r="A905" s="189">
        <v>3</v>
      </c>
      <c r="B905" s="190" t="s">
        <v>1264</v>
      </c>
      <c r="C905" s="189" t="s">
        <v>23</v>
      </c>
      <c r="D905" s="205">
        <v>5</v>
      </c>
      <c r="E905" s="195">
        <v>3</v>
      </c>
      <c r="F905" s="195">
        <v>5</v>
      </c>
      <c r="G905" s="195">
        <v>41</v>
      </c>
      <c r="H905" s="216"/>
    </row>
    <row r="906" spans="1:9" ht="93.6">
      <c r="A906" s="281"/>
      <c r="B906" s="332" t="s">
        <v>831</v>
      </c>
      <c r="C906" s="281"/>
      <c r="D906" s="281"/>
      <c r="E906" s="216"/>
      <c r="F906" s="216"/>
      <c r="G906" s="216"/>
      <c r="H906" s="216"/>
    </row>
    <row r="907" spans="1:9">
      <c r="A907" s="189">
        <v>4</v>
      </c>
      <c r="B907" s="190" t="s">
        <v>894</v>
      </c>
      <c r="C907" s="189" t="s">
        <v>23</v>
      </c>
      <c r="D907" s="193">
        <v>6</v>
      </c>
      <c r="E907" s="216"/>
      <c r="F907" s="216"/>
      <c r="G907" s="216"/>
      <c r="H907" s="216"/>
    </row>
    <row r="908" spans="1:9" ht="31.2">
      <c r="A908" s="196" t="s">
        <v>84</v>
      </c>
      <c r="B908" s="204" t="s">
        <v>2222</v>
      </c>
      <c r="C908" s="196" t="s">
        <v>23</v>
      </c>
      <c r="D908" s="205">
        <v>6</v>
      </c>
      <c r="E908" s="200" t="s">
        <v>84</v>
      </c>
      <c r="F908" s="200">
        <v>10</v>
      </c>
      <c r="G908" s="200">
        <v>41</v>
      </c>
      <c r="H908" s="195"/>
    </row>
    <row r="909" spans="1:9">
      <c r="A909" s="212" t="s">
        <v>1233</v>
      </c>
      <c r="B909" s="213" t="s">
        <v>1265</v>
      </c>
      <c r="C909" s="212" t="s">
        <v>16</v>
      </c>
      <c r="D909" s="214">
        <v>6</v>
      </c>
      <c r="E909" s="195"/>
      <c r="F909" s="195"/>
      <c r="G909" s="195"/>
      <c r="H909" s="195"/>
    </row>
    <row r="910" spans="1:9" ht="202.8">
      <c r="A910" s="284"/>
      <c r="B910" s="203" t="s">
        <v>895</v>
      </c>
      <c r="C910" s="284"/>
      <c r="D910" s="284"/>
      <c r="E910" s="200"/>
      <c r="F910" s="200"/>
      <c r="G910" s="200"/>
      <c r="H910" s="200"/>
    </row>
    <row r="911" spans="1:9">
      <c r="A911" s="212" t="s">
        <v>1234</v>
      </c>
      <c r="B911" s="213" t="s">
        <v>892</v>
      </c>
      <c r="C911" s="212" t="s">
        <v>16</v>
      </c>
      <c r="D911" s="214">
        <v>6</v>
      </c>
      <c r="E911" s="200"/>
      <c r="F911" s="200"/>
      <c r="G911" s="200"/>
      <c r="H911" s="200"/>
    </row>
    <row r="912" spans="1:9">
      <c r="A912" s="310" t="s">
        <v>358</v>
      </c>
      <c r="B912" s="311" t="s">
        <v>896</v>
      </c>
      <c r="C912" s="310"/>
      <c r="D912" s="327"/>
      <c r="E912" s="200"/>
      <c r="F912" s="200"/>
      <c r="G912" s="200"/>
      <c r="H912" s="200"/>
    </row>
    <row r="913" spans="1:8">
      <c r="A913" s="310">
        <v>1</v>
      </c>
      <c r="B913" s="311" t="s">
        <v>897</v>
      </c>
      <c r="C913" s="310" t="s">
        <v>13</v>
      </c>
      <c r="D913" s="327">
        <v>1</v>
      </c>
      <c r="E913" s="200"/>
      <c r="F913" s="200"/>
      <c r="G913" s="200"/>
      <c r="H913" s="200"/>
    </row>
    <row r="914" spans="1:8">
      <c r="A914" s="328" t="s">
        <v>14</v>
      </c>
      <c r="B914" s="329" t="s">
        <v>1941</v>
      </c>
      <c r="C914" s="328" t="s">
        <v>23</v>
      </c>
      <c r="D914" s="330">
        <v>2</v>
      </c>
      <c r="E914" s="200" t="s">
        <v>14</v>
      </c>
      <c r="F914" s="200">
        <v>2</v>
      </c>
      <c r="G914" s="200">
        <v>42</v>
      </c>
      <c r="H914" s="200"/>
    </row>
    <row r="915" spans="1:8">
      <c r="A915" s="331" t="s">
        <v>313</v>
      </c>
      <c r="B915" s="332" t="s">
        <v>815</v>
      </c>
      <c r="C915" s="331"/>
      <c r="D915" s="333"/>
      <c r="E915" s="200"/>
      <c r="F915" s="200"/>
      <c r="G915" s="200"/>
      <c r="H915" s="200"/>
    </row>
    <row r="916" spans="1:8" ht="140.4">
      <c r="A916" s="331"/>
      <c r="B916" s="213" t="s">
        <v>816</v>
      </c>
      <c r="C916" s="331"/>
      <c r="D916" s="333"/>
      <c r="E916" s="200"/>
      <c r="F916" s="200"/>
      <c r="G916" s="200"/>
      <c r="H916" s="200"/>
    </row>
    <row r="917" spans="1:8">
      <c r="A917" s="331" t="s">
        <v>315</v>
      </c>
      <c r="B917" s="332" t="s">
        <v>817</v>
      </c>
      <c r="C917" s="331"/>
      <c r="D917" s="333"/>
      <c r="E917" s="200"/>
      <c r="F917" s="200"/>
      <c r="G917" s="200"/>
      <c r="H917" s="200"/>
    </row>
    <row r="918" spans="1:8">
      <c r="A918" s="213"/>
      <c r="B918" s="213" t="s">
        <v>898</v>
      </c>
      <c r="C918" s="331"/>
      <c r="D918" s="333"/>
      <c r="E918" s="200"/>
      <c r="F918" s="200"/>
      <c r="G918" s="200"/>
      <c r="H918" s="200"/>
    </row>
    <row r="919" spans="1:8">
      <c r="A919" s="331" t="s">
        <v>316</v>
      </c>
      <c r="B919" s="332" t="s">
        <v>819</v>
      </c>
      <c r="C919" s="331"/>
      <c r="D919" s="333"/>
      <c r="E919" s="200"/>
      <c r="F919" s="200"/>
      <c r="G919" s="200"/>
      <c r="H919" s="200"/>
    </row>
    <row r="920" spans="1:8">
      <c r="A920" s="213"/>
      <c r="B920" s="213" t="s">
        <v>898</v>
      </c>
      <c r="C920" s="331"/>
      <c r="D920" s="333"/>
      <c r="E920" s="200"/>
      <c r="F920" s="200"/>
      <c r="G920" s="200"/>
      <c r="H920" s="200"/>
    </row>
    <row r="921" spans="1:8">
      <c r="A921" s="331" t="s">
        <v>821</v>
      </c>
      <c r="B921" s="332" t="s">
        <v>822</v>
      </c>
      <c r="C921" s="331"/>
      <c r="D921" s="333"/>
      <c r="E921" s="200"/>
      <c r="F921" s="200"/>
      <c r="G921" s="200"/>
      <c r="H921" s="200"/>
    </row>
    <row r="922" spans="1:8">
      <c r="A922" s="331"/>
      <c r="B922" s="213" t="s">
        <v>898</v>
      </c>
      <c r="C922" s="331"/>
      <c r="D922" s="333"/>
      <c r="E922" s="200"/>
      <c r="F922" s="200"/>
      <c r="G922" s="200"/>
      <c r="H922" s="200"/>
    </row>
    <row r="923" spans="1:8">
      <c r="A923" s="331" t="s">
        <v>824</v>
      </c>
      <c r="B923" s="332" t="s">
        <v>825</v>
      </c>
      <c r="C923" s="331"/>
      <c r="D923" s="333"/>
      <c r="E923" s="200"/>
      <c r="F923" s="200"/>
      <c r="G923" s="200"/>
      <c r="H923" s="200"/>
    </row>
    <row r="924" spans="1:8">
      <c r="A924" s="213"/>
      <c r="B924" s="213" t="s">
        <v>898</v>
      </c>
      <c r="C924" s="331"/>
      <c r="D924" s="333"/>
      <c r="E924" s="200"/>
      <c r="F924" s="200"/>
      <c r="G924" s="200"/>
      <c r="H924" s="200"/>
    </row>
    <row r="925" spans="1:8">
      <c r="A925" s="331" t="s">
        <v>826</v>
      </c>
      <c r="B925" s="332" t="s">
        <v>827</v>
      </c>
      <c r="C925" s="331"/>
      <c r="D925" s="333"/>
      <c r="E925" s="200"/>
      <c r="F925" s="200"/>
      <c r="G925" s="200"/>
      <c r="H925" s="200"/>
    </row>
    <row r="926" spans="1:8">
      <c r="A926" s="213"/>
      <c r="B926" s="213" t="s">
        <v>898</v>
      </c>
      <c r="C926" s="331"/>
      <c r="D926" s="333"/>
      <c r="E926" s="200"/>
      <c r="F926" s="200"/>
      <c r="G926" s="200"/>
      <c r="H926" s="200"/>
    </row>
    <row r="927" spans="1:8">
      <c r="A927" s="331" t="s">
        <v>828</v>
      </c>
      <c r="B927" s="332" t="s">
        <v>829</v>
      </c>
      <c r="C927" s="331"/>
      <c r="D927" s="333"/>
      <c r="E927" s="200"/>
      <c r="F927" s="200"/>
      <c r="G927" s="200"/>
      <c r="H927" s="200"/>
    </row>
    <row r="928" spans="1:8">
      <c r="A928" s="213"/>
      <c r="B928" s="213" t="s">
        <v>898</v>
      </c>
      <c r="C928" s="331"/>
      <c r="D928" s="333"/>
      <c r="E928" s="200"/>
      <c r="F928" s="200"/>
      <c r="G928" s="200"/>
      <c r="H928" s="200"/>
    </row>
    <row r="929" spans="1:8">
      <c r="A929" s="328" t="s">
        <v>18</v>
      </c>
      <c r="B929" s="329" t="s">
        <v>1944</v>
      </c>
      <c r="C929" s="328" t="s">
        <v>23</v>
      </c>
      <c r="D929" s="330">
        <v>2</v>
      </c>
      <c r="E929" s="200" t="s">
        <v>18</v>
      </c>
      <c r="F929" s="200">
        <v>2</v>
      </c>
      <c r="G929" s="200">
        <v>42</v>
      </c>
      <c r="H929" s="200"/>
    </row>
    <row r="930" spans="1:8" ht="296.39999999999998">
      <c r="A930" s="204"/>
      <c r="B930" s="203" t="s">
        <v>899</v>
      </c>
      <c r="C930" s="204"/>
      <c r="D930" s="204"/>
      <c r="E930" s="200"/>
      <c r="F930" s="200"/>
      <c r="G930" s="200"/>
      <c r="H930" s="200"/>
    </row>
    <row r="931" spans="1:8">
      <c r="A931" s="328" t="s">
        <v>21</v>
      </c>
      <c r="B931" s="329" t="s">
        <v>1897</v>
      </c>
      <c r="C931" s="319" t="s">
        <v>16</v>
      </c>
      <c r="D931" s="330">
        <v>4</v>
      </c>
      <c r="E931" s="241" t="s">
        <v>21</v>
      </c>
      <c r="F931" s="241">
        <v>4</v>
      </c>
      <c r="G931" s="241">
        <v>42</v>
      </c>
      <c r="H931" s="241"/>
    </row>
    <row r="932" spans="1:8" ht="140.4">
      <c r="A932" s="204"/>
      <c r="B932" s="203" t="s">
        <v>900</v>
      </c>
      <c r="C932" s="281"/>
      <c r="D932" s="204"/>
      <c r="E932" s="200"/>
      <c r="F932" s="200"/>
      <c r="G932" s="200"/>
      <c r="H932" s="200"/>
    </row>
    <row r="933" spans="1:8">
      <c r="A933" s="328" t="s">
        <v>25</v>
      </c>
      <c r="B933" s="204" t="s">
        <v>1898</v>
      </c>
      <c r="C933" s="319" t="s">
        <v>16</v>
      </c>
      <c r="D933" s="330">
        <v>2</v>
      </c>
      <c r="E933" s="241" t="s">
        <v>25</v>
      </c>
      <c r="F933" s="241">
        <v>2</v>
      </c>
      <c r="G933" s="241">
        <v>42</v>
      </c>
      <c r="H933" s="241"/>
    </row>
    <row r="934" spans="1:8" ht="62.4">
      <c r="A934" s="204"/>
      <c r="B934" s="203" t="s">
        <v>2195</v>
      </c>
      <c r="C934" s="204"/>
      <c r="D934" s="204"/>
      <c r="E934" s="200"/>
      <c r="F934" s="200"/>
      <c r="G934" s="200"/>
      <c r="H934" s="200"/>
    </row>
    <row r="935" spans="1:8">
      <c r="A935" s="328" t="s">
        <v>27</v>
      </c>
      <c r="B935" s="204" t="s">
        <v>2325</v>
      </c>
      <c r="C935" s="196" t="s">
        <v>23</v>
      </c>
      <c r="D935" s="205">
        <v>2</v>
      </c>
      <c r="E935" s="200" t="s">
        <v>27</v>
      </c>
      <c r="F935" s="200">
        <v>2</v>
      </c>
      <c r="G935" s="200">
        <v>42</v>
      </c>
      <c r="H935" s="200"/>
    </row>
    <row r="936" spans="1:8" ht="93.6">
      <c r="A936" s="204"/>
      <c r="B936" s="213" t="s">
        <v>901</v>
      </c>
      <c r="C936" s="204"/>
      <c r="D936" s="204"/>
      <c r="E936" s="200"/>
      <c r="F936" s="200"/>
      <c r="G936" s="200"/>
      <c r="H936" s="200"/>
    </row>
    <row r="937" spans="1:8">
      <c r="A937" s="328" t="s">
        <v>29</v>
      </c>
      <c r="B937" s="224" t="s">
        <v>1945</v>
      </c>
      <c r="C937" s="196" t="s">
        <v>615</v>
      </c>
      <c r="D937" s="205">
        <v>4</v>
      </c>
      <c r="E937" s="200" t="s">
        <v>29</v>
      </c>
      <c r="F937" s="200">
        <v>4</v>
      </c>
      <c r="G937" s="200">
        <v>42</v>
      </c>
      <c r="H937" s="200"/>
    </row>
    <row r="938" spans="1:8" ht="218.4">
      <c r="A938" s="204"/>
      <c r="B938" s="233" t="s">
        <v>902</v>
      </c>
      <c r="C938" s="204"/>
      <c r="D938" s="204"/>
      <c r="E938" s="200"/>
      <c r="F938" s="200"/>
      <c r="G938" s="200"/>
      <c r="H938" s="200"/>
    </row>
    <row r="939" spans="1:8">
      <c r="A939" s="328" t="s">
        <v>32</v>
      </c>
      <c r="B939" s="204" t="s">
        <v>2324</v>
      </c>
      <c r="C939" s="196" t="s">
        <v>16</v>
      </c>
      <c r="D939" s="205">
        <v>4</v>
      </c>
      <c r="E939" s="200" t="s">
        <v>32</v>
      </c>
      <c r="F939" s="200">
        <v>4</v>
      </c>
      <c r="G939" s="200">
        <v>42</v>
      </c>
      <c r="H939" s="200"/>
    </row>
    <row r="940" spans="1:8" ht="156">
      <c r="A940" s="204"/>
      <c r="B940" s="203" t="s">
        <v>2100</v>
      </c>
      <c r="C940" s="204"/>
      <c r="D940" s="204"/>
      <c r="E940" s="200"/>
      <c r="F940" s="200"/>
      <c r="G940" s="200"/>
      <c r="H940" s="200"/>
    </row>
    <row r="941" spans="1:8">
      <c r="A941" s="310">
        <v>2</v>
      </c>
      <c r="B941" s="311" t="s">
        <v>903</v>
      </c>
      <c r="C941" s="310" t="s">
        <v>23</v>
      </c>
      <c r="D941" s="193">
        <v>4</v>
      </c>
      <c r="E941" s="200"/>
      <c r="F941" s="200"/>
      <c r="G941" s="200"/>
      <c r="H941" s="200"/>
    </row>
    <row r="942" spans="1:8" ht="46.8">
      <c r="A942" s="328" t="s">
        <v>61</v>
      </c>
      <c r="B942" s="204" t="s">
        <v>1318</v>
      </c>
      <c r="C942" s="282" t="s">
        <v>23</v>
      </c>
      <c r="D942" s="205">
        <v>4</v>
      </c>
      <c r="E942" s="200" t="s">
        <v>61</v>
      </c>
      <c r="F942" s="200">
        <v>4</v>
      </c>
      <c r="G942" s="200">
        <v>42</v>
      </c>
      <c r="H942" s="200"/>
    </row>
    <row r="943" spans="1:8">
      <c r="A943" s="331" t="s">
        <v>1220</v>
      </c>
      <c r="B943" s="332" t="s">
        <v>1407</v>
      </c>
      <c r="C943" s="331" t="s">
        <v>16</v>
      </c>
      <c r="D943" s="333">
        <v>4</v>
      </c>
      <c r="E943" s="200"/>
      <c r="F943" s="200"/>
      <c r="G943" s="200"/>
      <c r="H943" s="200"/>
    </row>
    <row r="944" spans="1:8" ht="109.2">
      <c r="A944" s="331"/>
      <c r="B944" s="203" t="s">
        <v>904</v>
      </c>
      <c r="C944" s="331"/>
      <c r="D944" s="333"/>
      <c r="E944" s="200"/>
      <c r="F944" s="200"/>
      <c r="G944" s="200"/>
      <c r="H944" s="200"/>
    </row>
    <row r="945" spans="1:8">
      <c r="A945" s="331" t="s">
        <v>1221</v>
      </c>
      <c r="B945" s="202" t="s">
        <v>1267</v>
      </c>
      <c r="C945" s="336" t="s">
        <v>16</v>
      </c>
      <c r="D945" s="333">
        <v>4</v>
      </c>
      <c r="E945" s="200"/>
      <c r="F945" s="200"/>
      <c r="G945" s="200"/>
      <c r="H945" s="200"/>
    </row>
    <row r="946" spans="1:8" ht="62.4">
      <c r="A946" s="213"/>
      <c r="B946" s="202" t="s">
        <v>1266</v>
      </c>
      <c r="C946" s="213"/>
      <c r="D946" s="213"/>
      <c r="E946" s="195"/>
      <c r="F946" s="195"/>
      <c r="G946" s="195"/>
      <c r="H946" s="195"/>
    </row>
    <row r="947" spans="1:8">
      <c r="A947" s="331" t="s">
        <v>1222</v>
      </c>
      <c r="B947" s="332" t="s">
        <v>905</v>
      </c>
      <c r="C947" s="331" t="s">
        <v>23</v>
      </c>
      <c r="D947" s="333">
        <v>4</v>
      </c>
      <c r="E947" s="200"/>
      <c r="F947" s="200"/>
      <c r="G947" s="200"/>
      <c r="H947" s="200"/>
    </row>
    <row r="948" spans="1:8" ht="156">
      <c r="A948" s="213"/>
      <c r="B948" s="203" t="s">
        <v>906</v>
      </c>
      <c r="C948" s="213"/>
      <c r="D948" s="213"/>
      <c r="E948" s="200"/>
      <c r="F948" s="200"/>
      <c r="G948" s="200"/>
      <c r="H948" s="200"/>
    </row>
    <row r="949" spans="1:8">
      <c r="A949" s="212" t="s">
        <v>71</v>
      </c>
      <c r="B949" s="213" t="s">
        <v>1481</v>
      </c>
      <c r="C949" s="212" t="s">
        <v>1184</v>
      </c>
      <c r="D949" s="214">
        <v>4</v>
      </c>
      <c r="E949" s="200"/>
      <c r="F949" s="200"/>
      <c r="G949" s="200"/>
      <c r="H949" s="200"/>
    </row>
    <row r="950" spans="1:8">
      <c r="A950" s="283" t="s">
        <v>1223</v>
      </c>
      <c r="B950" s="213" t="s">
        <v>1999</v>
      </c>
      <c r="C950" s="212" t="s">
        <v>16</v>
      </c>
      <c r="D950" s="214">
        <v>4</v>
      </c>
      <c r="E950" s="200"/>
      <c r="F950" s="200"/>
      <c r="G950" s="200"/>
      <c r="H950" s="200"/>
    </row>
    <row r="951" spans="1:8" ht="46.8">
      <c r="A951" s="212"/>
      <c r="B951" s="233" t="s">
        <v>2000</v>
      </c>
      <c r="C951" s="212"/>
      <c r="D951" s="214"/>
      <c r="E951" s="200"/>
      <c r="F951" s="200"/>
      <c r="G951" s="200"/>
      <c r="H951" s="200"/>
    </row>
    <row r="952" spans="1:8">
      <c r="A952" s="212" t="s">
        <v>1224</v>
      </c>
      <c r="B952" s="213" t="s">
        <v>2001</v>
      </c>
      <c r="C952" s="212" t="s">
        <v>16</v>
      </c>
      <c r="D952" s="214">
        <v>4</v>
      </c>
      <c r="E952" s="216"/>
      <c r="F952" s="216"/>
      <c r="G952" s="216"/>
      <c r="H952" s="216"/>
    </row>
    <row r="953" spans="1:8" ht="62.4">
      <c r="A953" s="212"/>
      <c r="B953" s="233" t="s">
        <v>2002</v>
      </c>
      <c r="C953" s="212"/>
      <c r="D953" s="214"/>
      <c r="E953" s="230"/>
      <c r="F953" s="230"/>
      <c r="G953" s="230"/>
      <c r="H953" s="230"/>
    </row>
    <row r="954" spans="1:8">
      <c r="A954" s="331" t="s">
        <v>1225</v>
      </c>
      <c r="B954" s="332" t="s">
        <v>916</v>
      </c>
      <c r="C954" s="212" t="s">
        <v>23</v>
      </c>
      <c r="D954" s="214">
        <v>2</v>
      </c>
      <c r="E954" s="216"/>
      <c r="F954" s="216"/>
      <c r="G954" s="216"/>
      <c r="H954" s="216"/>
    </row>
    <row r="955" spans="1:8" ht="78">
      <c r="A955" s="284"/>
      <c r="B955" s="213" t="s">
        <v>917</v>
      </c>
      <c r="C955" s="284"/>
      <c r="D955" s="214"/>
      <c r="E955" s="216"/>
      <c r="F955" s="216"/>
      <c r="G955" s="216"/>
      <c r="H955" s="216"/>
    </row>
    <row r="956" spans="1:8">
      <c r="A956" s="328" t="s">
        <v>63</v>
      </c>
      <c r="B956" s="344" t="s">
        <v>2323</v>
      </c>
      <c r="C956" s="328" t="s">
        <v>16</v>
      </c>
      <c r="D956" s="330">
        <v>4</v>
      </c>
      <c r="E956" s="200" t="s">
        <v>63</v>
      </c>
      <c r="F956" s="200">
        <v>4</v>
      </c>
      <c r="G956" s="200">
        <v>42</v>
      </c>
      <c r="H956" s="216"/>
    </row>
    <row r="957" spans="1:8" ht="171.6">
      <c r="A957" s="204"/>
      <c r="B957" s="203" t="s">
        <v>552</v>
      </c>
      <c r="C957" s="204"/>
      <c r="D957" s="204"/>
      <c r="E957" s="216"/>
      <c r="F957" s="216"/>
      <c r="G957" s="216"/>
      <c r="H957" s="216"/>
    </row>
    <row r="958" spans="1:8">
      <c r="A958" s="310">
        <v>3</v>
      </c>
      <c r="B958" s="190" t="s">
        <v>907</v>
      </c>
      <c r="C958" s="189" t="s">
        <v>13</v>
      </c>
      <c r="D958" s="220">
        <v>1</v>
      </c>
      <c r="E958" s="216"/>
      <c r="F958" s="216"/>
      <c r="G958" s="216"/>
      <c r="H958" s="216"/>
    </row>
    <row r="959" spans="1:8">
      <c r="A959" s="328" t="s">
        <v>75</v>
      </c>
      <c r="B959" s="204" t="s">
        <v>841</v>
      </c>
      <c r="C959" s="196" t="s">
        <v>615</v>
      </c>
      <c r="D959" s="205">
        <v>8</v>
      </c>
      <c r="E959" s="200" t="s">
        <v>75</v>
      </c>
      <c r="F959" s="200">
        <v>8</v>
      </c>
      <c r="G959" s="200">
        <v>42</v>
      </c>
      <c r="H959" s="216"/>
    </row>
    <row r="960" spans="1:8" ht="93.6">
      <c r="A960" s="328"/>
      <c r="B960" s="213" t="s">
        <v>908</v>
      </c>
      <c r="C960" s="196"/>
      <c r="D960" s="205"/>
      <c r="E960" s="216"/>
      <c r="F960" s="216"/>
      <c r="G960" s="216"/>
      <c r="H960" s="216"/>
    </row>
    <row r="961" spans="1:9">
      <c r="A961" s="328" t="s">
        <v>78</v>
      </c>
      <c r="B961" s="204" t="s">
        <v>1594</v>
      </c>
      <c r="C961" s="328" t="s">
        <v>16</v>
      </c>
      <c r="D961" s="205">
        <v>16</v>
      </c>
      <c r="E961" s="200" t="s">
        <v>78</v>
      </c>
      <c r="F961" s="200">
        <v>16</v>
      </c>
      <c r="G961" s="200">
        <v>42</v>
      </c>
      <c r="H961" s="216"/>
      <c r="I961" s="158" t="s">
        <v>1599</v>
      </c>
    </row>
    <row r="962" spans="1:9">
      <c r="A962" s="204"/>
      <c r="B962" s="213" t="s">
        <v>909</v>
      </c>
      <c r="C962" s="204"/>
      <c r="D962" s="204"/>
      <c r="E962" s="216"/>
      <c r="F962" s="216"/>
      <c r="G962" s="216"/>
      <c r="H962" s="216"/>
    </row>
    <row r="963" spans="1:9">
      <c r="A963" s="328" t="s">
        <v>81</v>
      </c>
      <c r="B963" s="204" t="s">
        <v>842</v>
      </c>
      <c r="C963" s="196" t="s">
        <v>615</v>
      </c>
      <c r="D963" s="205">
        <v>8</v>
      </c>
      <c r="E963" s="241" t="s">
        <v>81</v>
      </c>
      <c r="F963" s="241">
        <v>8</v>
      </c>
      <c r="G963" s="241">
        <v>42</v>
      </c>
      <c r="H963" s="219"/>
    </row>
    <row r="964" spans="1:9" ht="171.6">
      <c r="A964" s="204"/>
      <c r="B964" s="233" t="s">
        <v>2180</v>
      </c>
      <c r="C964" s="204"/>
      <c r="D964" s="204"/>
      <c r="E964" s="195"/>
      <c r="F964" s="195"/>
      <c r="G964" s="195"/>
      <c r="H964" s="195"/>
    </row>
    <row r="965" spans="1:9">
      <c r="A965" s="328" t="s">
        <v>337</v>
      </c>
      <c r="B965" s="204" t="s">
        <v>910</v>
      </c>
      <c r="C965" s="196" t="s">
        <v>23</v>
      </c>
      <c r="D965" s="205">
        <v>12</v>
      </c>
      <c r="E965" s="200" t="s">
        <v>337</v>
      </c>
      <c r="F965" s="200">
        <v>12</v>
      </c>
      <c r="G965" s="200">
        <v>42</v>
      </c>
      <c r="H965" s="200"/>
    </row>
    <row r="966" spans="1:9">
      <c r="A966" s="310">
        <v>4</v>
      </c>
      <c r="B966" s="190" t="s">
        <v>911</v>
      </c>
      <c r="C966" s="189" t="s">
        <v>615</v>
      </c>
      <c r="D966" s="220">
        <v>4</v>
      </c>
      <c r="E966" s="200">
        <v>4</v>
      </c>
      <c r="F966" s="200">
        <v>4</v>
      </c>
      <c r="G966" s="200">
        <v>42</v>
      </c>
      <c r="H966" s="216"/>
    </row>
    <row r="967" spans="1:9" ht="78">
      <c r="A967" s="281"/>
      <c r="B967" s="213" t="s">
        <v>912</v>
      </c>
      <c r="C967" s="281"/>
      <c r="D967" s="205"/>
      <c r="E967" s="216"/>
      <c r="F967" s="216"/>
      <c r="G967" s="216"/>
      <c r="H967" s="216"/>
    </row>
    <row r="968" spans="1:9">
      <c r="A968" s="310">
        <v>5</v>
      </c>
      <c r="B968" s="190" t="s">
        <v>913</v>
      </c>
      <c r="C968" s="189" t="s">
        <v>245</v>
      </c>
      <c r="D968" s="220">
        <v>1</v>
      </c>
      <c r="E968" s="216"/>
      <c r="F968" s="216"/>
      <c r="G968" s="216"/>
      <c r="H968" s="216"/>
    </row>
    <row r="969" spans="1:9">
      <c r="A969" s="328" t="s">
        <v>124</v>
      </c>
      <c r="B969" s="329" t="s">
        <v>914</v>
      </c>
      <c r="C969" s="328" t="s">
        <v>16</v>
      </c>
      <c r="D969" s="205">
        <v>2</v>
      </c>
      <c r="E969" s="200" t="s">
        <v>124</v>
      </c>
      <c r="F969" s="200">
        <v>2</v>
      </c>
      <c r="G969" s="200">
        <v>42</v>
      </c>
      <c r="H969" s="200"/>
    </row>
    <row r="970" spans="1:9" ht="93.6">
      <c r="A970" s="328"/>
      <c r="B970" s="213" t="s">
        <v>915</v>
      </c>
      <c r="C970" s="196"/>
      <c r="D970" s="205"/>
      <c r="E970" s="216"/>
      <c r="F970" s="216"/>
      <c r="G970" s="216"/>
      <c r="H970" s="216"/>
    </row>
    <row r="971" spans="1:9">
      <c r="A971" s="328" t="s">
        <v>127</v>
      </c>
      <c r="B971" s="224" t="s">
        <v>1268</v>
      </c>
      <c r="C971" s="196" t="s">
        <v>23</v>
      </c>
      <c r="D971" s="205">
        <v>4</v>
      </c>
      <c r="E971" s="200" t="s">
        <v>127</v>
      </c>
      <c r="F971" s="200">
        <v>8</v>
      </c>
      <c r="G971" s="200">
        <v>42</v>
      </c>
      <c r="H971" s="230"/>
    </row>
    <row r="972" spans="1:9" ht="78">
      <c r="A972" s="204"/>
      <c r="B972" s="202" t="s">
        <v>840</v>
      </c>
      <c r="C972" s="204"/>
      <c r="D972" s="204"/>
      <c r="E972" s="216"/>
      <c r="F972" s="216"/>
      <c r="G972" s="216"/>
      <c r="H972" s="216"/>
    </row>
    <row r="973" spans="1:9">
      <c r="A973" s="328" t="s">
        <v>130</v>
      </c>
      <c r="B973" s="204" t="s">
        <v>1311</v>
      </c>
      <c r="C973" s="196" t="s">
        <v>23</v>
      </c>
      <c r="D973" s="281"/>
      <c r="E973" s="200" t="s">
        <v>130</v>
      </c>
      <c r="F973" s="200">
        <v>6</v>
      </c>
      <c r="G973" s="200">
        <v>42</v>
      </c>
      <c r="H973" s="216"/>
    </row>
    <row r="974" spans="1:9">
      <c r="A974" s="331" t="s">
        <v>1408</v>
      </c>
      <c r="B974" s="213" t="s">
        <v>1457</v>
      </c>
      <c r="C974" s="212" t="s">
        <v>16</v>
      </c>
      <c r="D974" s="214">
        <v>2</v>
      </c>
      <c r="E974" s="216"/>
      <c r="F974" s="216"/>
      <c r="G974" s="216"/>
      <c r="H974" s="216"/>
    </row>
    <row r="975" spans="1:9" ht="78">
      <c r="A975" s="213"/>
      <c r="B975" s="203" t="s">
        <v>750</v>
      </c>
      <c r="C975" s="213"/>
      <c r="D975" s="213"/>
      <c r="E975" s="216"/>
      <c r="F975" s="216"/>
      <c r="G975" s="216"/>
      <c r="H975" s="216"/>
    </row>
    <row r="976" spans="1:9">
      <c r="A976" s="331" t="s">
        <v>1409</v>
      </c>
      <c r="B976" s="332" t="s">
        <v>918</v>
      </c>
      <c r="C976" s="212" t="s">
        <v>615</v>
      </c>
      <c r="D976" s="214">
        <v>4</v>
      </c>
      <c r="E976" s="216"/>
      <c r="F976" s="216"/>
      <c r="G976" s="216"/>
      <c r="H976" s="216"/>
    </row>
    <row r="977" spans="1:8" ht="62.4">
      <c r="A977" s="331"/>
      <c r="B977" s="203" t="s">
        <v>919</v>
      </c>
      <c r="C977" s="213"/>
      <c r="D977" s="213"/>
      <c r="E977" s="216"/>
      <c r="F977" s="216"/>
      <c r="G977" s="216"/>
      <c r="H977" s="216"/>
    </row>
    <row r="978" spans="1:8">
      <c r="A978" s="331" t="s">
        <v>1410</v>
      </c>
      <c r="B978" s="203" t="s">
        <v>844</v>
      </c>
      <c r="C978" s="212" t="s">
        <v>278</v>
      </c>
      <c r="D978" s="214">
        <v>8</v>
      </c>
      <c r="E978" s="216"/>
      <c r="F978" s="216"/>
      <c r="G978" s="216"/>
      <c r="H978" s="216"/>
    </row>
    <row r="979" spans="1:8">
      <c r="A979" s="331" t="s">
        <v>1411</v>
      </c>
      <c r="B979" s="203" t="s">
        <v>845</v>
      </c>
      <c r="C979" s="212" t="s">
        <v>278</v>
      </c>
      <c r="D979" s="214">
        <v>8</v>
      </c>
      <c r="E979" s="195"/>
      <c r="F979" s="195"/>
      <c r="G979" s="195"/>
      <c r="H979" s="195"/>
    </row>
    <row r="980" spans="1:8">
      <c r="A980" s="331" t="s">
        <v>1412</v>
      </c>
      <c r="B980" s="203" t="s">
        <v>846</v>
      </c>
      <c r="C980" s="212" t="s">
        <v>16</v>
      </c>
      <c r="D980" s="214">
        <v>100</v>
      </c>
      <c r="E980" s="200"/>
      <c r="F980" s="200"/>
      <c r="G980" s="200"/>
      <c r="H980" s="200"/>
    </row>
    <row r="981" spans="1:8">
      <c r="A981" s="331" t="s">
        <v>1413</v>
      </c>
      <c r="B981" s="203" t="s">
        <v>847</v>
      </c>
      <c r="C981" s="212" t="s">
        <v>16</v>
      </c>
      <c r="D981" s="214">
        <v>100</v>
      </c>
      <c r="E981" s="200"/>
      <c r="F981" s="200"/>
      <c r="G981" s="200"/>
      <c r="H981" s="200"/>
    </row>
    <row r="982" spans="1:8">
      <c r="A982" s="331" t="s">
        <v>1414</v>
      </c>
      <c r="B982" s="203" t="s">
        <v>289</v>
      </c>
      <c r="C982" s="212" t="s">
        <v>16</v>
      </c>
      <c r="D982" s="214">
        <v>120</v>
      </c>
      <c r="E982" s="200"/>
      <c r="F982" s="200"/>
      <c r="G982" s="200"/>
      <c r="H982" s="200"/>
    </row>
    <row r="983" spans="1:8">
      <c r="A983" s="331" t="s">
        <v>1415</v>
      </c>
      <c r="B983" s="203" t="s">
        <v>290</v>
      </c>
      <c r="C983" s="212" t="s">
        <v>16</v>
      </c>
      <c r="D983" s="214">
        <v>240</v>
      </c>
      <c r="E983" s="200"/>
      <c r="F983" s="200"/>
      <c r="G983" s="200"/>
      <c r="H983" s="200"/>
    </row>
    <row r="984" spans="1:8">
      <c r="A984" s="331" t="s">
        <v>1416</v>
      </c>
      <c r="B984" s="203" t="s">
        <v>589</v>
      </c>
      <c r="C984" s="212" t="s">
        <v>16</v>
      </c>
      <c r="D984" s="214">
        <v>120</v>
      </c>
      <c r="E984" s="200"/>
      <c r="F984" s="200"/>
      <c r="G984" s="200"/>
      <c r="H984" s="200"/>
    </row>
    <row r="985" spans="1:8">
      <c r="A985" s="331" t="s">
        <v>1417</v>
      </c>
      <c r="B985" s="203" t="s">
        <v>291</v>
      </c>
      <c r="C985" s="212" t="s">
        <v>278</v>
      </c>
      <c r="D985" s="214">
        <v>12</v>
      </c>
      <c r="E985" s="200"/>
      <c r="F985" s="200"/>
      <c r="G985" s="200"/>
      <c r="H985" s="200"/>
    </row>
    <row r="986" spans="1:8">
      <c r="A986" s="331" t="s">
        <v>1418</v>
      </c>
      <c r="B986" s="203" t="s">
        <v>294</v>
      </c>
      <c r="C986" s="212" t="s">
        <v>16</v>
      </c>
      <c r="D986" s="214">
        <v>350</v>
      </c>
      <c r="E986" s="200"/>
      <c r="F986" s="200"/>
      <c r="G986" s="200"/>
      <c r="H986" s="200"/>
    </row>
    <row r="987" spans="1:8">
      <c r="A987" s="331" t="s">
        <v>1419</v>
      </c>
      <c r="B987" s="203" t="s">
        <v>292</v>
      </c>
      <c r="C987" s="212" t="s">
        <v>16</v>
      </c>
      <c r="D987" s="214">
        <v>500</v>
      </c>
      <c r="E987" s="200"/>
      <c r="F987" s="200"/>
      <c r="G987" s="200"/>
      <c r="H987" s="200"/>
    </row>
    <row r="988" spans="1:8">
      <c r="A988" s="331" t="s">
        <v>1420</v>
      </c>
      <c r="B988" s="203" t="s">
        <v>293</v>
      </c>
      <c r="C988" s="212" t="s">
        <v>16</v>
      </c>
      <c r="D988" s="214">
        <v>500</v>
      </c>
      <c r="E988" s="200"/>
      <c r="F988" s="200"/>
      <c r="G988" s="200"/>
      <c r="H988" s="200"/>
    </row>
    <row r="989" spans="1:8">
      <c r="A989" s="331" t="s">
        <v>1421</v>
      </c>
      <c r="B989" s="203" t="s">
        <v>296</v>
      </c>
      <c r="C989" s="212" t="s">
        <v>23</v>
      </c>
      <c r="D989" s="214">
        <v>20</v>
      </c>
      <c r="E989" s="200"/>
      <c r="F989" s="200"/>
      <c r="G989" s="200"/>
      <c r="H989" s="200"/>
    </row>
    <row r="990" spans="1:8">
      <c r="A990" s="331" t="s">
        <v>1422</v>
      </c>
      <c r="B990" s="203" t="s">
        <v>297</v>
      </c>
      <c r="C990" s="212" t="s">
        <v>48</v>
      </c>
      <c r="D990" s="214">
        <v>100</v>
      </c>
      <c r="E990" s="260"/>
      <c r="F990" s="260"/>
      <c r="G990" s="260"/>
      <c r="H990" s="260"/>
    </row>
    <row r="991" spans="1:8">
      <c r="A991" s="331" t="s">
        <v>1423</v>
      </c>
      <c r="B991" s="203" t="s">
        <v>298</v>
      </c>
      <c r="C991" s="212" t="s">
        <v>299</v>
      </c>
      <c r="D991" s="214">
        <v>550</v>
      </c>
      <c r="E991" s="260"/>
      <c r="F991" s="260"/>
      <c r="G991" s="260"/>
      <c r="H991" s="260"/>
    </row>
    <row r="992" spans="1:8">
      <c r="A992" s="331" t="s">
        <v>1424</v>
      </c>
      <c r="B992" s="203" t="s">
        <v>301</v>
      </c>
      <c r="C992" s="212" t="s">
        <v>16</v>
      </c>
      <c r="D992" s="214">
        <v>50</v>
      </c>
      <c r="E992" s="200"/>
      <c r="F992" s="200"/>
      <c r="G992" s="200"/>
      <c r="H992" s="200"/>
    </row>
    <row r="993" spans="1:9">
      <c r="A993" s="331" t="s">
        <v>1425</v>
      </c>
      <c r="B993" s="203" t="s">
        <v>302</v>
      </c>
      <c r="C993" s="212" t="s">
        <v>278</v>
      </c>
      <c r="D993" s="214">
        <v>6</v>
      </c>
      <c r="E993" s="200"/>
      <c r="F993" s="200"/>
      <c r="G993" s="200"/>
      <c r="H993" s="200"/>
    </row>
    <row r="994" spans="1:9">
      <c r="A994" s="331" t="s">
        <v>1426</v>
      </c>
      <c r="B994" s="203" t="s">
        <v>920</v>
      </c>
      <c r="C994" s="212" t="s">
        <v>278</v>
      </c>
      <c r="D994" s="214">
        <v>3</v>
      </c>
      <c r="E994" s="200"/>
      <c r="F994" s="200"/>
      <c r="G994" s="200"/>
      <c r="H994" s="200"/>
    </row>
    <row r="995" spans="1:9">
      <c r="A995" s="331" t="s">
        <v>1605</v>
      </c>
      <c r="B995" s="213" t="s">
        <v>843</v>
      </c>
      <c r="C995" s="331" t="s">
        <v>23</v>
      </c>
      <c r="D995" s="214">
        <v>2</v>
      </c>
      <c r="E995" s="200"/>
      <c r="F995" s="200"/>
      <c r="G995" s="200"/>
      <c r="H995" s="200"/>
    </row>
    <row r="996" spans="1:9">
      <c r="A996" s="328" t="s">
        <v>132</v>
      </c>
      <c r="B996" s="224" t="s">
        <v>1595</v>
      </c>
      <c r="C996" s="196" t="s">
        <v>16</v>
      </c>
      <c r="D996" s="205">
        <v>15</v>
      </c>
      <c r="E996" s="200" t="s">
        <v>132</v>
      </c>
      <c r="F996" s="200">
        <v>15</v>
      </c>
      <c r="G996" s="200">
        <v>43</v>
      </c>
      <c r="H996" s="200"/>
    </row>
    <row r="997" spans="1:9">
      <c r="A997" s="310">
        <v>6</v>
      </c>
      <c r="B997" s="280" t="s">
        <v>1427</v>
      </c>
      <c r="C997" s="189" t="s">
        <v>23</v>
      </c>
      <c r="D997" s="220">
        <v>1</v>
      </c>
      <c r="E997" s="195">
        <v>6</v>
      </c>
      <c r="F997" s="195">
        <v>2</v>
      </c>
      <c r="G997" s="195">
        <v>43</v>
      </c>
      <c r="H997" s="200"/>
    </row>
    <row r="998" spans="1:9" ht="124.8">
      <c r="A998" s="281"/>
      <c r="B998" s="203" t="s">
        <v>977</v>
      </c>
      <c r="C998" s="281"/>
      <c r="D998" s="281"/>
      <c r="E998" s="200"/>
      <c r="F998" s="200"/>
      <c r="G998" s="200"/>
      <c r="H998" s="200"/>
    </row>
    <row r="999" spans="1:9" ht="31.2">
      <c r="A999" s="310">
        <v>7</v>
      </c>
      <c r="B999" s="311" t="s">
        <v>2322</v>
      </c>
      <c r="C999" s="189" t="s">
        <v>23</v>
      </c>
      <c r="D999" s="220">
        <v>1</v>
      </c>
      <c r="E999" s="216"/>
      <c r="F999" s="216"/>
      <c r="G999" s="216"/>
      <c r="H999" s="216"/>
    </row>
    <row r="1000" spans="1:9" ht="45.75" customHeight="1">
      <c r="A1000" s="328" t="s">
        <v>168</v>
      </c>
      <c r="B1000" s="329" t="s">
        <v>1319</v>
      </c>
      <c r="C1000" s="196" t="s">
        <v>23</v>
      </c>
      <c r="D1000" s="205">
        <v>1</v>
      </c>
      <c r="E1000" s="200" t="s">
        <v>168</v>
      </c>
      <c r="F1000" s="200">
        <v>1</v>
      </c>
      <c r="G1000" s="200">
        <v>43</v>
      </c>
      <c r="H1000" s="216"/>
    </row>
    <row r="1001" spans="1:9" ht="202.8">
      <c r="A1001" s="328"/>
      <c r="B1001" s="332" t="s">
        <v>1176</v>
      </c>
      <c r="C1001" s="196"/>
      <c r="D1001" s="205"/>
      <c r="E1001" s="216"/>
      <c r="F1001" s="216"/>
      <c r="G1001" s="216"/>
      <c r="H1001" s="216"/>
    </row>
    <row r="1002" spans="1:9" s="161" customFormat="1">
      <c r="A1002" s="328" t="s">
        <v>171</v>
      </c>
      <c r="B1002" s="224" t="s">
        <v>921</v>
      </c>
      <c r="C1002" s="328" t="s">
        <v>23</v>
      </c>
      <c r="D1002" s="205">
        <v>1</v>
      </c>
      <c r="E1002" s="200" t="s">
        <v>171</v>
      </c>
      <c r="F1002" s="200">
        <v>1</v>
      </c>
      <c r="G1002" s="200">
        <v>43</v>
      </c>
      <c r="H1002" s="216"/>
      <c r="I1002" s="161" t="s">
        <v>1606</v>
      </c>
    </row>
    <row r="1003" spans="1:9" s="161" customFormat="1" ht="46.8">
      <c r="A1003" s="310"/>
      <c r="B1003" s="202" t="s">
        <v>1596</v>
      </c>
      <c r="C1003" s="310"/>
      <c r="D1003" s="220"/>
      <c r="E1003" s="200"/>
      <c r="F1003" s="200"/>
      <c r="G1003" s="200"/>
      <c r="H1003" s="200"/>
    </row>
    <row r="1004" spans="1:9" ht="31.2">
      <c r="A1004" s="310" t="s">
        <v>361</v>
      </c>
      <c r="B1004" s="311" t="s">
        <v>922</v>
      </c>
      <c r="C1004" s="310"/>
      <c r="D1004" s="327"/>
      <c r="E1004" s="216"/>
      <c r="F1004" s="216"/>
      <c r="G1004" s="216"/>
      <c r="H1004" s="216"/>
    </row>
    <row r="1005" spans="1:9" s="161" customFormat="1">
      <c r="A1005" s="310">
        <v>1</v>
      </c>
      <c r="B1005" s="311" t="s">
        <v>2321</v>
      </c>
      <c r="C1005" s="310" t="s">
        <v>23</v>
      </c>
      <c r="D1005" s="327">
        <v>1</v>
      </c>
      <c r="E1005" s="216">
        <v>1</v>
      </c>
      <c r="F1005" s="216">
        <v>1</v>
      </c>
      <c r="G1005" s="216">
        <v>43</v>
      </c>
      <c r="H1005" s="216"/>
    </row>
    <row r="1006" spans="1:9" ht="124.8">
      <c r="A1006" s="204"/>
      <c r="B1006" s="213" t="s">
        <v>2028</v>
      </c>
      <c r="C1006" s="204"/>
      <c r="D1006" s="204"/>
      <c r="E1006" s="216"/>
      <c r="F1006" s="216"/>
      <c r="G1006" s="216"/>
      <c r="H1006" s="216"/>
    </row>
    <row r="1007" spans="1:9" s="161" customFormat="1">
      <c r="A1007" s="310">
        <v>2</v>
      </c>
      <c r="B1007" s="311" t="s">
        <v>2320</v>
      </c>
      <c r="C1007" s="310" t="s">
        <v>23</v>
      </c>
      <c r="D1007" s="327">
        <v>1</v>
      </c>
      <c r="E1007" s="216">
        <v>2</v>
      </c>
      <c r="F1007" s="216">
        <v>1</v>
      </c>
      <c r="G1007" s="216">
        <v>43</v>
      </c>
      <c r="H1007" s="216"/>
    </row>
    <row r="1008" spans="1:9" ht="124.8">
      <c r="A1008" s="204"/>
      <c r="B1008" s="213" t="s">
        <v>2029</v>
      </c>
      <c r="C1008" s="204"/>
      <c r="D1008" s="204"/>
      <c r="E1008" s="200"/>
      <c r="F1008" s="200"/>
      <c r="G1008" s="200"/>
      <c r="H1008" s="200"/>
    </row>
    <row r="1009" spans="1:8" s="161" customFormat="1">
      <c r="A1009" s="310">
        <v>3</v>
      </c>
      <c r="B1009" s="311" t="s">
        <v>2319</v>
      </c>
      <c r="C1009" s="310" t="s">
        <v>23</v>
      </c>
      <c r="D1009" s="327">
        <v>1</v>
      </c>
      <c r="E1009" s="200">
        <v>3</v>
      </c>
      <c r="F1009" s="200">
        <v>1</v>
      </c>
      <c r="G1009" s="200">
        <v>43</v>
      </c>
      <c r="H1009" s="200"/>
    </row>
    <row r="1010" spans="1:8" ht="140.4">
      <c r="A1010" s="204"/>
      <c r="B1010" s="213" t="s">
        <v>2030</v>
      </c>
      <c r="C1010" s="204"/>
      <c r="D1010" s="204"/>
      <c r="E1010" s="200"/>
      <c r="F1010" s="200"/>
      <c r="G1010" s="200"/>
      <c r="H1010" s="200"/>
    </row>
    <row r="1011" spans="1:8" s="161" customFormat="1">
      <c r="A1011" s="310">
        <v>4</v>
      </c>
      <c r="B1011" s="311" t="s">
        <v>2318</v>
      </c>
      <c r="C1011" s="310" t="s">
        <v>23</v>
      </c>
      <c r="D1011" s="327">
        <v>1</v>
      </c>
      <c r="E1011" s="200">
        <v>4</v>
      </c>
      <c r="F1011" s="200">
        <v>1</v>
      </c>
      <c r="G1011" s="200">
        <v>43</v>
      </c>
      <c r="H1011" s="216"/>
    </row>
    <row r="1012" spans="1:8" ht="109.2">
      <c r="A1012" s="204"/>
      <c r="B1012" s="203" t="s">
        <v>923</v>
      </c>
      <c r="C1012" s="204"/>
      <c r="D1012" s="204"/>
      <c r="E1012" s="216"/>
      <c r="F1012" s="216"/>
      <c r="G1012" s="216"/>
      <c r="H1012" s="216"/>
    </row>
    <row r="1013" spans="1:8" s="161" customFormat="1">
      <c r="A1013" s="310">
        <v>5</v>
      </c>
      <c r="B1013" s="311" t="s">
        <v>1428</v>
      </c>
      <c r="C1013" s="310" t="s">
        <v>23</v>
      </c>
      <c r="D1013" s="327">
        <v>1</v>
      </c>
      <c r="E1013" s="200">
        <v>5</v>
      </c>
      <c r="F1013" s="200">
        <v>1</v>
      </c>
      <c r="G1013" s="200">
        <v>43</v>
      </c>
      <c r="H1013" s="216"/>
    </row>
    <row r="1014" spans="1:8" ht="124.8">
      <c r="A1014" s="204"/>
      <c r="B1014" s="213" t="s">
        <v>924</v>
      </c>
      <c r="C1014" s="204"/>
      <c r="D1014" s="204"/>
      <c r="E1014" s="219"/>
      <c r="F1014" s="219"/>
      <c r="G1014" s="219"/>
      <c r="H1014" s="219"/>
    </row>
    <row r="1015" spans="1:8" s="161" customFormat="1">
      <c r="A1015" s="310">
        <v>6</v>
      </c>
      <c r="B1015" s="311" t="s">
        <v>925</v>
      </c>
      <c r="C1015" s="310" t="s">
        <v>23</v>
      </c>
      <c r="D1015" s="327">
        <v>3</v>
      </c>
      <c r="E1015" s="200">
        <v>6</v>
      </c>
      <c r="F1015" s="200">
        <v>1</v>
      </c>
      <c r="G1015" s="200">
        <v>43</v>
      </c>
      <c r="H1015" s="195"/>
    </row>
    <row r="1016" spans="1:8" ht="171.6">
      <c r="A1016" s="204"/>
      <c r="B1016" s="332" t="s">
        <v>2223</v>
      </c>
      <c r="C1016" s="204"/>
      <c r="D1016" s="204"/>
      <c r="E1016" s="200"/>
      <c r="F1016" s="200"/>
      <c r="G1016" s="200"/>
      <c r="H1016" s="200"/>
    </row>
    <row r="1017" spans="1:8" s="161" customFormat="1">
      <c r="A1017" s="310">
        <v>7</v>
      </c>
      <c r="B1017" s="311" t="s">
        <v>1254</v>
      </c>
      <c r="C1017" s="295" t="s">
        <v>23</v>
      </c>
      <c r="D1017" s="295"/>
      <c r="E1017" s="200">
        <v>7</v>
      </c>
      <c r="F1017" s="200">
        <v>1</v>
      </c>
      <c r="G1017" s="200">
        <v>43</v>
      </c>
      <c r="H1017" s="200"/>
    </row>
    <row r="1018" spans="1:8">
      <c r="A1018" s="331" t="s">
        <v>168</v>
      </c>
      <c r="B1018" s="332" t="s">
        <v>1457</v>
      </c>
      <c r="C1018" s="336" t="s">
        <v>16</v>
      </c>
      <c r="D1018" s="345">
        <v>1</v>
      </c>
      <c r="E1018" s="200"/>
      <c r="F1018" s="200"/>
      <c r="G1018" s="200"/>
      <c r="H1018" s="200"/>
    </row>
    <row r="1019" spans="1:8" ht="78">
      <c r="A1019" s="213"/>
      <c r="B1019" s="203" t="s">
        <v>750</v>
      </c>
      <c r="C1019" s="213"/>
      <c r="D1019" s="213"/>
      <c r="E1019" s="200"/>
      <c r="F1019" s="200"/>
      <c r="G1019" s="200"/>
      <c r="H1019" s="200"/>
    </row>
    <row r="1020" spans="1:8">
      <c r="A1020" s="331" t="s">
        <v>171</v>
      </c>
      <c r="B1020" s="203" t="s">
        <v>926</v>
      </c>
      <c r="C1020" s="336" t="s">
        <v>927</v>
      </c>
      <c r="D1020" s="345">
        <v>1</v>
      </c>
      <c r="E1020" s="200"/>
      <c r="F1020" s="200"/>
      <c r="G1020" s="200"/>
      <c r="H1020" s="200"/>
    </row>
    <row r="1021" spans="1:8">
      <c r="A1021" s="310" t="s">
        <v>377</v>
      </c>
      <c r="B1021" s="278" t="s">
        <v>928</v>
      </c>
      <c r="C1021" s="189"/>
      <c r="D1021" s="220"/>
      <c r="E1021" s="200"/>
      <c r="F1021" s="200"/>
      <c r="G1021" s="200"/>
      <c r="H1021" s="200"/>
    </row>
    <row r="1022" spans="1:8" ht="31.2">
      <c r="A1022" s="310">
        <v>1</v>
      </c>
      <c r="B1022" s="278" t="s">
        <v>929</v>
      </c>
      <c r="C1022" s="189" t="s">
        <v>13</v>
      </c>
      <c r="D1022" s="220">
        <v>1</v>
      </c>
      <c r="E1022" s="200"/>
      <c r="F1022" s="200"/>
      <c r="G1022" s="200"/>
      <c r="H1022" s="200"/>
    </row>
    <row r="1023" spans="1:8">
      <c r="A1023" s="328" t="s">
        <v>14</v>
      </c>
      <c r="B1023" s="224" t="s">
        <v>2317</v>
      </c>
      <c r="C1023" s="196" t="s">
        <v>930</v>
      </c>
      <c r="D1023" s="320">
        <v>2</v>
      </c>
      <c r="E1023" s="200" t="s">
        <v>14</v>
      </c>
      <c r="F1023" s="200">
        <v>2</v>
      </c>
      <c r="G1023" s="200">
        <v>44</v>
      </c>
      <c r="H1023" s="200"/>
    </row>
    <row r="1024" spans="1:8" ht="327.60000000000002">
      <c r="A1024" s="328"/>
      <c r="B1024" s="203" t="s">
        <v>1177</v>
      </c>
      <c r="C1024" s="204"/>
      <c r="D1024" s="204"/>
      <c r="E1024" s="200"/>
      <c r="F1024" s="200"/>
      <c r="G1024" s="200"/>
      <c r="H1024" s="200"/>
    </row>
    <row r="1025" spans="1:8">
      <c r="A1025" s="331" t="s">
        <v>313</v>
      </c>
      <c r="B1025" s="213" t="s">
        <v>931</v>
      </c>
      <c r="C1025" s="213"/>
      <c r="D1025" s="213"/>
      <c r="E1025" s="200"/>
      <c r="F1025" s="200"/>
      <c r="G1025" s="200"/>
      <c r="H1025" s="200"/>
    </row>
    <row r="1026" spans="1:8">
      <c r="A1026" s="331"/>
      <c r="B1026" s="203" t="s">
        <v>116</v>
      </c>
      <c r="C1026" s="212" t="s">
        <v>1104</v>
      </c>
      <c r="D1026" s="345">
        <v>2</v>
      </c>
      <c r="E1026" s="195"/>
      <c r="F1026" s="195"/>
      <c r="G1026" s="195"/>
      <c r="H1026" s="195"/>
    </row>
    <row r="1027" spans="1:8">
      <c r="A1027" s="331" t="s">
        <v>315</v>
      </c>
      <c r="B1027" s="203" t="s">
        <v>2316</v>
      </c>
      <c r="C1027" s="212" t="s">
        <v>1105</v>
      </c>
      <c r="D1027" s="345">
        <v>2</v>
      </c>
      <c r="E1027" s="200"/>
      <c r="F1027" s="200"/>
      <c r="G1027" s="200"/>
      <c r="H1027" s="200"/>
    </row>
    <row r="1028" spans="1:8">
      <c r="A1028" s="331"/>
      <c r="B1028" s="203" t="s">
        <v>116</v>
      </c>
      <c r="C1028" s="212"/>
      <c r="D1028" s="345"/>
      <c r="E1028" s="216"/>
      <c r="F1028" s="216"/>
      <c r="G1028" s="216"/>
      <c r="H1028" s="216"/>
    </row>
    <row r="1029" spans="1:8">
      <c r="A1029" s="331" t="s">
        <v>316</v>
      </c>
      <c r="B1029" s="213" t="s">
        <v>932</v>
      </c>
      <c r="C1029" s="212" t="s">
        <v>1105</v>
      </c>
      <c r="D1029" s="345">
        <v>2</v>
      </c>
      <c r="E1029" s="230"/>
      <c r="F1029" s="230"/>
      <c r="G1029" s="230"/>
      <c r="H1029" s="230"/>
    </row>
    <row r="1030" spans="1:8">
      <c r="A1030" s="331"/>
      <c r="B1030" s="203" t="s">
        <v>116</v>
      </c>
      <c r="C1030" s="212"/>
      <c r="D1030" s="345"/>
      <c r="E1030" s="216"/>
      <c r="F1030" s="216"/>
      <c r="G1030" s="216"/>
      <c r="H1030" s="216"/>
    </row>
    <row r="1031" spans="1:8">
      <c r="A1031" s="331" t="s">
        <v>821</v>
      </c>
      <c r="B1031" s="213" t="s">
        <v>1106</v>
      </c>
      <c r="C1031" s="212" t="s">
        <v>1105</v>
      </c>
      <c r="D1031" s="345">
        <v>2</v>
      </c>
      <c r="E1031" s="216"/>
      <c r="F1031" s="216"/>
      <c r="G1031" s="216"/>
      <c r="H1031" s="216"/>
    </row>
    <row r="1032" spans="1:8">
      <c r="A1032" s="331"/>
      <c r="B1032" s="203" t="s">
        <v>116</v>
      </c>
      <c r="C1032" s="212"/>
      <c r="D1032" s="345"/>
      <c r="E1032" s="216"/>
      <c r="F1032" s="216"/>
      <c r="G1032" s="216"/>
      <c r="H1032" s="216"/>
    </row>
    <row r="1033" spans="1:8">
      <c r="A1033" s="331" t="s">
        <v>824</v>
      </c>
      <c r="B1033" s="213" t="s">
        <v>2315</v>
      </c>
      <c r="C1033" s="212" t="s">
        <v>1105</v>
      </c>
      <c r="D1033" s="345">
        <v>2</v>
      </c>
      <c r="E1033" s="216"/>
      <c r="F1033" s="216"/>
      <c r="G1033" s="216"/>
      <c r="H1033" s="216"/>
    </row>
    <row r="1034" spans="1:8">
      <c r="A1034" s="331"/>
      <c r="B1034" s="203" t="s">
        <v>116</v>
      </c>
      <c r="C1034" s="212"/>
      <c r="D1034" s="345"/>
      <c r="E1034" s="216"/>
      <c r="F1034" s="216"/>
      <c r="G1034" s="216"/>
      <c r="H1034" s="216"/>
    </row>
    <row r="1035" spans="1:8">
      <c r="A1035" s="331" t="s">
        <v>826</v>
      </c>
      <c r="B1035" s="213" t="s">
        <v>2314</v>
      </c>
      <c r="C1035" s="212" t="s">
        <v>933</v>
      </c>
      <c r="D1035" s="345">
        <v>2</v>
      </c>
      <c r="E1035" s="216"/>
      <c r="F1035" s="216"/>
      <c r="G1035" s="216"/>
      <c r="H1035" s="216"/>
    </row>
    <row r="1036" spans="1:8">
      <c r="A1036" s="331"/>
      <c r="B1036" s="203" t="s">
        <v>116</v>
      </c>
      <c r="C1036" s="212"/>
      <c r="D1036" s="345"/>
      <c r="E1036" s="216"/>
      <c r="F1036" s="216"/>
      <c r="G1036" s="216"/>
      <c r="H1036" s="216"/>
    </row>
    <row r="1037" spans="1:8">
      <c r="A1037" s="331" t="s">
        <v>828</v>
      </c>
      <c r="B1037" s="213" t="s">
        <v>934</v>
      </c>
      <c r="C1037" s="212" t="s">
        <v>935</v>
      </c>
      <c r="D1037" s="345">
        <v>2</v>
      </c>
      <c r="E1037" s="216"/>
      <c r="F1037" s="216"/>
      <c r="G1037" s="216"/>
      <c r="H1037" s="216"/>
    </row>
    <row r="1038" spans="1:8">
      <c r="A1038" s="331"/>
      <c r="B1038" s="203" t="s">
        <v>116</v>
      </c>
      <c r="C1038" s="212"/>
      <c r="D1038" s="345"/>
      <c r="E1038" s="216"/>
      <c r="F1038" s="216"/>
      <c r="G1038" s="216"/>
      <c r="H1038" s="216"/>
    </row>
    <row r="1039" spans="1:8">
      <c r="A1039" s="331" t="s">
        <v>936</v>
      </c>
      <c r="B1039" s="213" t="s">
        <v>937</v>
      </c>
      <c r="C1039" s="212" t="s">
        <v>933</v>
      </c>
      <c r="D1039" s="345">
        <v>2</v>
      </c>
      <c r="E1039" s="216"/>
      <c r="F1039" s="216"/>
      <c r="G1039" s="216"/>
      <c r="H1039" s="216"/>
    </row>
    <row r="1040" spans="1:8">
      <c r="A1040" s="331"/>
      <c r="B1040" s="203" t="s">
        <v>116</v>
      </c>
      <c r="C1040" s="212"/>
      <c r="D1040" s="345"/>
      <c r="E1040" s="216"/>
      <c r="F1040" s="216"/>
      <c r="G1040" s="216"/>
      <c r="H1040" s="216"/>
    </row>
    <row r="1041" spans="1:8">
      <c r="A1041" s="331" t="s">
        <v>938</v>
      </c>
      <c r="B1041" s="213" t="s">
        <v>939</v>
      </c>
      <c r="C1041" s="212" t="s">
        <v>933</v>
      </c>
      <c r="D1041" s="345">
        <v>2</v>
      </c>
      <c r="E1041" s="216"/>
      <c r="F1041" s="216"/>
      <c r="G1041" s="216"/>
      <c r="H1041" s="216"/>
    </row>
    <row r="1042" spans="1:8">
      <c r="A1042" s="331"/>
      <c r="B1042" s="203" t="s">
        <v>116</v>
      </c>
      <c r="C1042" s="213"/>
      <c r="D1042" s="213"/>
      <c r="E1042" s="216"/>
      <c r="F1042" s="216"/>
      <c r="G1042" s="216"/>
      <c r="H1042" s="216"/>
    </row>
    <row r="1043" spans="1:8">
      <c r="A1043" s="328" t="s">
        <v>18</v>
      </c>
      <c r="B1043" s="204" t="s">
        <v>940</v>
      </c>
      <c r="C1043" s="319" t="s">
        <v>615</v>
      </c>
      <c r="D1043" s="320">
        <v>1</v>
      </c>
      <c r="E1043" s="200" t="s">
        <v>18</v>
      </c>
      <c r="F1043" s="200">
        <v>1</v>
      </c>
      <c r="G1043" s="200">
        <v>44</v>
      </c>
      <c r="H1043" s="200"/>
    </row>
    <row r="1044" spans="1:8" ht="187.2">
      <c r="A1044" s="204"/>
      <c r="B1044" s="203" t="s">
        <v>941</v>
      </c>
      <c r="C1044" s="204"/>
      <c r="D1044" s="204"/>
      <c r="E1044" s="216"/>
      <c r="F1044" s="216"/>
      <c r="G1044" s="216"/>
      <c r="H1044" s="216"/>
    </row>
    <row r="1045" spans="1:8">
      <c r="A1045" s="328" t="s">
        <v>21</v>
      </c>
      <c r="B1045" s="224" t="s">
        <v>2313</v>
      </c>
      <c r="C1045" s="319" t="s">
        <v>615</v>
      </c>
      <c r="D1045" s="320">
        <v>1</v>
      </c>
      <c r="E1045" s="200" t="s">
        <v>21</v>
      </c>
      <c r="F1045" s="200">
        <v>1</v>
      </c>
      <c r="G1045" s="200">
        <v>44</v>
      </c>
      <c r="H1045" s="230"/>
    </row>
    <row r="1046" spans="1:8" ht="312">
      <c r="A1046" s="204"/>
      <c r="B1046" s="203" t="s">
        <v>942</v>
      </c>
      <c r="C1046" s="204"/>
      <c r="D1046" s="204"/>
      <c r="E1046" s="216"/>
      <c r="F1046" s="216"/>
      <c r="G1046" s="216"/>
      <c r="H1046" s="216"/>
    </row>
    <row r="1047" spans="1:8">
      <c r="A1047" s="328" t="s">
        <v>25</v>
      </c>
      <c r="B1047" s="224" t="s">
        <v>2312</v>
      </c>
      <c r="C1047" s="319" t="s">
        <v>23</v>
      </c>
      <c r="D1047" s="320">
        <v>2</v>
      </c>
      <c r="E1047" s="200" t="s">
        <v>25</v>
      </c>
      <c r="F1047" s="200">
        <v>2</v>
      </c>
      <c r="G1047" s="200">
        <v>44</v>
      </c>
      <c r="H1047" s="216"/>
    </row>
    <row r="1048" spans="1:8" ht="109.2">
      <c r="A1048" s="204"/>
      <c r="B1048" s="203" t="s">
        <v>2224</v>
      </c>
      <c r="C1048" s="204"/>
      <c r="D1048" s="204"/>
      <c r="E1048" s="216"/>
      <c r="F1048" s="216"/>
      <c r="G1048" s="216"/>
      <c r="H1048" s="216"/>
    </row>
    <row r="1049" spans="1:8">
      <c r="A1049" s="328" t="s">
        <v>27</v>
      </c>
      <c r="B1049" s="224" t="s">
        <v>943</v>
      </c>
      <c r="C1049" s="319" t="s">
        <v>23</v>
      </c>
      <c r="D1049" s="320">
        <v>2</v>
      </c>
      <c r="E1049" s="200" t="s">
        <v>27</v>
      </c>
      <c r="F1049" s="200">
        <v>2</v>
      </c>
      <c r="G1049" s="200">
        <v>44</v>
      </c>
      <c r="H1049" s="216"/>
    </row>
    <row r="1050" spans="1:8" ht="31.2">
      <c r="A1050" s="204"/>
      <c r="B1050" s="213" t="s">
        <v>944</v>
      </c>
      <c r="C1050" s="204"/>
      <c r="D1050" s="204"/>
      <c r="E1050" s="200"/>
      <c r="F1050" s="200"/>
      <c r="G1050" s="200"/>
      <c r="H1050" s="216"/>
    </row>
    <row r="1051" spans="1:8">
      <c r="A1051" s="328" t="s">
        <v>29</v>
      </c>
      <c r="B1051" s="204" t="s">
        <v>945</v>
      </c>
      <c r="C1051" s="328" t="s">
        <v>16</v>
      </c>
      <c r="D1051" s="320">
        <v>2</v>
      </c>
      <c r="E1051" s="200" t="s">
        <v>29</v>
      </c>
      <c r="F1051" s="200">
        <v>2</v>
      </c>
      <c r="G1051" s="200">
        <v>44</v>
      </c>
      <c r="H1051" s="216"/>
    </row>
    <row r="1052" spans="1:8" ht="46.8">
      <c r="A1052" s="204"/>
      <c r="B1052" s="213" t="s">
        <v>2225</v>
      </c>
      <c r="C1052" s="204"/>
      <c r="D1052" s="204"/>
      <c r="E1052" s="216"/>
      <c r="F1052" s="216"/>
      <c r="G1052" s="216"/>
      <c r="H1052" s="216"/>
    </row>
    <row r="1053" spans="1:8" s="161" customFormat="1">
      <c r="A1053" s="310">
        <v>2</v>
      </c>
      <c r="B1053" s="190" t="s">
        <v>1597</v>
      </c>
      <c r="C1053" s="189" t="s">
        <v>23</v>
      </c>
      <c r="D1053" s="346">
        <v>2</v>
      </c>
      <c r="E1053" s="200">
        <v>2</v>
      </c>
      <c r="F1053" s="200">
        <v>2</v>
      </c>
      <c r="G1053" s="200">
        <v>44</v>
      </c>
      <c r="H1053" s="216"/>
    </row>
    <row r="1054" spans="1:8" ht="31.2">
      <c r="A1054" s="204"/>
      <c r="B1054" s="203" t="s">
        <v>946</v>
      </c>
      <c r="C1054" s="204"/>
      <c r="D1054" s="204"/>
      <c r="E1054" s="216"/>
      <c r="F1054" s="216"/>
      <c r="G1054" s="216"/>
      <c r="H1054" s="216"/>
    </row>
    <row r="1055" spans="1:8" s="161" customFormat="1">
      <c r="A1055" s="310">
        <v>3</v>
      </c>
      <c r="B1055" s="190" t="s">
        <v>2311</v>
      </c>
      <c r="C1055" s="189" t="s">
        <v>23</v>
      </c>
      <c r="D1055" s="346">
        <v>2</v>
      </c>
      <c r="E1055" s="216">
        <v>3</v>
      </c>
      <c r="F1055" s="216">
        <v>2</v>
      </c>
      <c r="G1055" s="216">
        <v>44</v>
      </c>
      <c r="H1055" s="216"/>
    </row>
    <row r="1056" spans="1:8" ht="78">
      <c r="A1056" s="204"/>
      <c r="B1056" s="202" t="s">
        <v>2226</v>
      </c>
      <c r="C1056" s="204"/>
      <c r="D1056" s="204"/>
      <c r="E1056" s="216"/>
      <c r="F1056" s="216"/>
      <c r="G1056" s="216"/>
      <c r="H1056" s="216"/>
    </row>
    <row r="1057" spans="1:9" s="161" customFormat="1">
      <c r="A1057" s="310">
        <v>4</v>
      </c>
      <c r="B1057" s="278" t="s">
        <v>2310</v>
      </c>
      <c r="C1057" s="312" t="s">
        <v>23</v>
      </c>
      <c r="D1057" s="346">
        <v>2</v>
      </c>
      <c r="E1057" s="200">
        <v>4</v>
      </c>
      <c r="F1057" s="200">
        <v>2</v>
      </c>
      <c r="G1057" s="200">
        <v>44</v>
      </c>
      <c r="H1057" s="200"/>
    </row>
    <row r="1058" spans="1:9" ht="156">
      <c r="A1058" s="204"/>
      <c r="B1058" s="213" t="s">
        <v>2227</v>
      </c>
      <c r="C1058" s="204"/>
      <c r="D1058" s="204"/>
      <c r="E1058" s="216"/>
      <c r="F1058" s="216"/>
      <c r="G1058" s="216"/>
      <c r="H1058" s="216"/>
    </row>
    <row r="1059" spans="1:9" s="161" customFormat="1">
      <c r="A1059" s="310">
        <v>5</v>
      </c>
      <c r="B1059" s="278" t="s">
        <v>2309</v>
      </c>
      <c r="C1059" s="312" t="s">
        <v>16</v>
      </c>
      <c r="D1059" s="346">
        <v>2</v>
      </c>
      <c r="E1059" s="200">
        <v>5</v>
      </c>
      <c r="F1059" s="200">
        <v>2</v>
      </c>
      <c r="G1059" s="200">
        <v>44</v>
      </c>
      <c r="H1059" s="230"/>
    </row>
    <row r="1060" spans="1:9" ht="93.6">
      <c r="A1060" s="204"/>
      <c r="B1060" s="203" t="s">
        <v>2228</v>
      </c>
      <c r="C1060" s="204"/>
      <c r="D1060" s="204"/>
      <c r="E1060" s="216"/>
      <c r="F1060" s="216"/>
      <c r="G1060" s="216"/>
      <c r="H1060" s="216"/>
    </row>
    <row r="1061" spans="1:9" s="161" customFormat="1">
      <c r="A1061" s="310">
        <v>6</v>
      </c>
      <c r="B1061" s="278" t="s">
        <v>2308</v>
      </c>
      <c r="C1061" s="312" t="s">
        <v>23</v>
      </c>
      <c r="D1061" s="346">
        <v>2</v>
      </c>
      <c r="E1061" s="200">
        <v>6</v>
      </c>
      <c r="F1061" s="200">
        <v>2</v>
      </c>
      <c r="G1061" s="200">
        <v>44</v>
      </c>
      <c r="H1061" s="216"/>
    </row>
    <row r="1062" spans="1:9" ht="62.4">
      <c r="A1062" s="204"/>
      <c r="B1062" s="203" t="s">
        <v>2229</v>
      </c>
      <c r="C1062" s="204"/>
      <c r="D1062" s="204"/>
      <c r="E1062" s="200"/>
      <c r="F1062" s="200"/>
      <c r="G1062" s="200"/>
      <c r="H1062" s="216"/>
    </row>
    <row r="1063" spans="1:9" s="161" customFormat="1">
      <c r="A1063" s="310">
        <v>7</v>
      </c>
      <c r="B1063" s="278" t="s">
        <v>2307</v>
      </c>
      <c r="C1063" s="312" t="s">
        <v>23</v>
      </c>
      <c r="D1063" s="346">
        <v>2</v>
      </c>
      <c r="E1063" s="200">
        <v>7</v>
      </c>
      <c r="F1063" s="200">
        <v>2</v>
      </c>
      <c r="G1063" s="200">
        <v>44</v>
      </c>
      <c r="H1063" s="216"/>
    </row>
    <row r="1064" spans="1:9" ht="102" customHeight="1">
      <c r="A1064" s="204"/>
      <c r="B1064" s="203" t="s">
        <v>2230</v>
      </c>
      <c r="C1064" s="204"/>
      <c r="D1064" s="204"/>
      <c r="E1064" s="216"/>
      <c r="F1064" s="216"/>
      <c r="G1064" s="216"/>
      <c r="H1064" s="216"/>
    </row>
    <row r="1065" spans="1:9" s="161" customFormat="1">
      <c r="A1065" s="310">
        <v>8</v>
      </c>
      <c r="B1065" s="278" t="s">
        <v>891</v>
      </c>
      <c r="C1065" s="310" t="s">
        <v>16</v>
      </c>
      <c r="D1065" s="346">
        <v>4</v>
      </c>
      <c r="E1065" s="216"/>
      <c r="F1065" s="216"/>
      <c r="G1065" s="216"/>
      <c r="H1065" s="216"/>
      <c r="I1065" s="161" t="s">
        <v>1548</v>
      </c>
    </row>
    <row r="1066" spans="1:9" ht="156">
      <c r="A1066" s="328"/>
      <c r="B1066" s="224" t="s">
        <v>2100</v>
      </c>
      <c r="C1066" s="328"/>
      <c r="D1066" s="320"/>
      <c r="E1066" s="216"/>
      <c r="F1066" s="216"/>
      <c r="G1066" s="216"/>
      <c r="H1066" s="216"/>
    </row>
    <row r="1067" spans="1:9">
      <c r="A1067" s="310" t="s">
        <v>947</v>
      </c>
      <c r="B1067" s="347" t="s">
        <v>948</v>
      </c>
      <c r="C1067" s="312"/>
      <c r="D1067" s="346"/>
      <c r="E1067" s="216"/>
      <c r="F1067" s="216"/>
      <c r="G1067" s="216"/>
      <c r="H1067" s="216"/>
    </row>
    <row r="1068" spans="1:9" ht="46.8">
      <c r="A1068" s="189">
        <v>1</v>
      </c>
      <c r="B1068" s="204" t="s">
        <v>1132</v>
      </c>
      <c r="C1068" s="196"/>
      <c r="D1068" s="205"/>
      <c r="E1068" s="216"/>
      <c r="F1068" s="216"/>
      <c r="G1068" s="216"/>
      <c r="H1068" s="216"/>
    </row>
    <row r="1069" spans="1:9">
      <c r="A1069" s="196" t="s">
        <v>14</v>
      </c>
      <c r="B1069" s="204" t="s">
        <v>1321</v>
      </c>
      <c r="C1069" s="196" t="s">
        <v>23</v>
      </c>
      <c r="D1069" s="320">
        <v>1</v>
      </c>
      <c r="E1069" s="200" t="s">
        <v>14</v>
      </c>
      <c r="F1069" s="200">
        <v>1</v>
      </c>
      <c r="G1069" s="200">
        <v>45</v>
      </c>
      <c r="H1069" s="216"/>
    </row>
    <row r="1070" spans="1:9">
      <c r="A1070" s="196" t="s">
        <v>18</v>
      </c>
      <c r="B1070" s="204" t="s">
        <v>1278</v>
      </c>
      <c r="C1070" s="196" t="s">
        <v>16</v>
      </c>
      <c r="D1070" s="205">
        <v>1</v>
      </c>
      <c r="E1070" s="200" t="s">
        <v>18</v>
      </c>
      <c r="F1070" s="200">
        <v>1</v>
      </c>
      <c r="G1070" s="200">
        <v>45</v>
      </c>
      <c r="H1070" s="216"/>
    </row>
    <row r="1071" spans="1:9">
      <c r="A1071" s="196" t="s">
        <v>21</v>
      </c>
      <c r="B1071" s="204" t="s">
        <v>273</v>
      </c>
      <c r="C1071" s="196" t="s">
        <v>16</v>
      </c>
      <c r="D1071" s="205">
        <v>1</v>
      </c>
      <c r="E1071" s="200" t="s">
        <v>21</v>
      </c>
      <c r="F1071" s="200">
        <v>1</v>
      </c>
      <c r="G1071" s="200">
        <v>45</v>
      </c>
      <c r="H1071" s="200"/>
    </row>
    <row r="1072" spans="1:9">
      <c r="A1072" s="196" t="s">
        <v>25</v>
      </c>
      <c r="B1072" s="204" t="s">
        <v>275</v>
      </c>
      <c r="C1072" s="196" t="s">
        <v>16</v>
      </c>
      <c r="D1072" s="205">
        <v>1</v>
      </c>
      <c r="E1072" s="200" t="s">
        <v>25</v>
      </c>
      <c r="F1072" s="200">
        <v>1</v>
      </c>
      <c r="G1072" s="200">
        <v>45</v>
      </c>
      <c r="H1072" s="200"/>
    </row>
    <row r="1073" spans="1:8">
      <c r="A1073" s="196" t="s">
        <v>27</v>
      </c>
      <c r="B1073" s="204" t="s">
        <v>1320</v>
      </c>
      <c r="C1073" s="196" t="s">
        <v>23</v>
      </c>
      <c r="D1073" s="205">
        <v>1</v>
      </c>
      <c r="E1073" s="200" t="s">
        <v>44</v>
      </c>
      <c r="F1073" s="200">
        <v>1</v>
      </c>
      <c r="G1073" s="200">
        <v>45</v>
      </c>
      <c r="H1073" s="195"/>
    </row>
    <row r="1074" spans="1:8">
      <c r="A1074" s="212" t="s">
        <v>1429</v>
      </c>
      <c r="B1074" s="213" t="s">
        <v>1457</v>
      </c>
      <c r="C1074" s="212" t="s">
        <v>16</v>
      </c>
      <c r="D1074" s="214">
        <v>1</v>
      </c>
      <c r="E1074" s="200"/>
      <c r="F1074" s="200"/>
      <c r="G1074" s="200"/>
      <c r="H1074" s="200"/>
    </row>
    <row r="1075" spans="1:8">
      <c r="A1075" s="212" t="s">
        <v>1429</v>
      </c>
      <c r="B1075" s="213" t="s">
        <v>277</v>
      </c>
      <c r="C1075" s="212" t="s">
        <v>278</v>
      </c>
      <c r="D1075" s="214">
        <v>1</v>
      </c>
      <c r="E1075" s="200"/>
      <c r="F1075" s="200"/>
      <c r="G1075" s="200"/>
      <c r="H1075" s="200"/>
    </row>
    <row r="1076" spans="1:8">
      <c r="A1076" s="212" t="s">
        <v>1430</v>
      </c>
      <c r="B1076" s="213" t="s">
        <v>280</v>
      </c>
      <c r="C1076" s="212" t="s">
        <v>281</v>
      </c>
      <c r="D1076" s="214">
        <v>1</v>
      </c>
      <c r="E1076" s="200"/>
      <c r="F1076" s="200"/>
      <c r="G1076" s="200"/>
      <c r="H1076" s="200"/>
    </row>
    <row r="1077" spans="1:8">
      <c r="A1077" s="212" t="s">
        <v>1431</v>
      </c>
      <c r="B1077" s="213" t="s">
        <v>283</v>
      </c>
      <c r="C1077" s="212" t="s">
        <v>278</v>
      </c>
      <c r="D1077" s="214">
        <v>2</v>
      </c>
      <c r="E1077" s="200"/>
      <c r="F1077" s="200"/>
      <c r="G1077" s="200"/>
      <c r="H1077" s="200"/>
    </row>
    <row r="1078" spans="1:8">
      <c r="A1078" s="212" t="s">
        <v>1432</v>
      </c>
      <c r="B1078" s="213" t="s">
        <v>466</v>
      </c>
      <c r="C1078" s="212" t="s">
        <v>278</v>
      </c>
      <c r="D1078" s="214">
        <v>2</v>
      </c>
      <c r="E1078" s="200"/>
      <c r="F1078" s="200"/>
      <c r="G1078" s="200"/>
      <c r="H1078" s="200"/>
    </row>
    <row r="1079" spans="1:8">
      <c r="A1079" s="212" t="s">
        <v>1433</v>
      </c>
      <c r="B1079" s="213" t="s">
        <v>290</v>
      </c>
      <c r="C1079" s="212" t="s">
        <v>16</v>
      </c>
      <c r="D1079" s="214">
        <v>50</v>
      </c>
      <c r="E1079" s="200"/>
      <c r="F1079" s="200"/>
      <c r="G1079" s="200"/>
      <c r="H1079" s="200"/>
    </row>
    <row r="1080" spans="1:8">
      <c r="A1080" s="212" t="s">
        <v>1434</v>
      </c>
      <c r="B1080" s="213" t="s">
        <v>285</v>
      </c>
      <c r="C1080" s="212" t="s">
        <v>16</v>
      </c>
      <c r="D1080" s="214">
        <v>20</v>
      </c>
      <c r="E1080" s="200"/>
      <c r="F1080" s="200"/>
      <c r="G1080" s="200"/>
      <c r="H1080" s="200"/>
    </row>
    <row r="1081" spans="1:8">
      <c r="A1081" s="212" t="s">
        <v>1435</v>
      </c>
      <c r="B1081" s="213" t="s">
        <v>287</v>
      </c>
      <c r="C1081" s="212" t="s">
        <v>16</v>
      </c>
      <c r="D1081" s="214">
        <v>20</v>
      </c>
      <c r="E1081" s="241"/>
      <c r="F1081" s="241"/>
      <c r="G1081" s="241"/>
      <c r="H1081" s="241"/>
    </row>
    <row r="1082" spans="1:8">
      <c r="A1082" s="212" t="s">
        <v>1436</v>
      </c>
      <c r="B1082" s="213" t="s">
        <v>291</v>
      </c>
      <c r="C1082" s="212" t="s">
        <v>278</v>
      </c>
      <c r="D1082" s="214">
        <v>1</v>
      </c>
      <c r="E1082" s="200"/>
      <c r="F1082" s="200"/>
      <c r="G1082" s="200"/>
      <c r="H1082" s="200"/>
    </row>
    <row r="1083" spans="1:8">
      <c r="A1083" s="212" t="s">
        <v>1437</v>
      </c>
      <c r="B1083" s="213" t="s">
        <v>292</v>
      </c>
      <c r="C1083" s="212" t="s">
        <v>16</v>
      </c>
      <c r="D1083" s="214">
        <v>50</v>
      </c>
      <c r="E1083" s="200"/>
      <c r="F1083" s="200"/>
      <c r="G1083" s="200"/>
      <c r="H1083" s="200"/>
    </row>
    <row r="1084" spans="1:8">
      <c r="A1084" s="212" t="s">
        <v>1438</v>
      </c>
      <c r="B1084" s="213" t="s">
        <v>293</v>
      </c>
      <c r="C1084" s="212" t="s">
        <v>16</v>
      </c>
      <c r="D1084" s="214">
        <v>50</v>
      </c>
      <c r="E1084" s="200"/>
      <c r="F1084" s="200"/>
      <c r="G1084" s="200"/>
      <c r="H1084" s="200"/>
    </row>
    <row r="1085" spans="1:8">
      <c r="A1085" s="212" t="s">
        <v>1439</v>
      </c>
      <c r="B1085" s="213" t="s">
        <v>294</v>
      </c>
      <c r="C1085" s="212" t="s">
        <v>16</v>
      </c>
      <c r="D1085" s="214">
        <v>20</v>
      </c>
      <c r="E1085" s="241"/>
      <c r="F1085" s="241"/>
      <c r="G1085" s="241"/>
      <c r="H1085" s="241"/>
    </row>
    <row r="1086" spans="1:8">
      <c r="A1086" s="212" t="s">
        <v>1440</v>
      </c>
      <c r="B1086" s="213" t="s">
        <v>295</v>
      </c>
      <c r="C1086" s="212" t="s">
        <v>16</v>
      </c>
      <c r="D1086" s="214">
        <v>50</v>
      </c>
      <c r="E1086" s="200"/>
      <c r="F1086" s="200"/>
      <c r="G1086" s="200"/>
      <c r="H1086" s="200"/>
    </row>
    <row r="1087" spans="1:8">
      <c r="A1087" s="212" t="s">
        <v>1441</v>
      </c>
      <c r="B1087" s="213" t="s">
        <v>296</v>
      </c>
      <c r="C1087" s="212" t="s">
        <v>23</v>
      </c>
      <c r="D1087" s="214">
        <v>5</v>
      </c>
      <c r="E1087" s="241"/>
      <c r="F1087" s="241"/>
      <c r="G1087" s="241"/>
      <c r="H1087" s="241"/>
    </row>
    <row r="1088" spans="1:8">
      <c r="A1088" s="212" t="s">
        <v>1442</v>
      </c>
      <c r="B1088" s="213" t="s">
        <v>297</v>
      </c>
      <c r="C1088" s="212" t="s">
        <v>48</v>
      </c>
      <c r="D1088" s="214">
        <v>20</v>
      </c>
      <c r="E1088" s="200"/>
      <c r="F1088" s="200"/>
      <c r="G1088" s="200"/>
      <c r="H1088" s="200"/>
    </row>
    <row r="1089" spans="1:9">
      <c r="A1089" s="212" t="s">
        <v>1443</v>
      </c>
      <c r="B1089" s="213" t="s">
        <v>298</v>
      </c>
      <c r="C1089" s="212" t="s">
        <v>299</v>
      </c>
      <c r="D1089" s="214">
        <v>200</v>
      </c>
      <c r="E1089" s="241"/>
      <c r="F1089" s="241"/>
      <c r="G1089" s="241"/>
      <c r="H1089" s="241"/>
    </row>
    <row r="1090" spans="1:9">
      <c r="A1090" s="310">
        <v>2</v>
      </c>
      <c r="B1090" s="190" t="s">
        <v>949</v>
      </c>
      <c r="C1090" s="348" t="s">
        <v>13</v>
      </c>
      <c r="D1090" s="349">
        <v>1</v>
      </c>
      <c r="E1090" s="200"/>
      <c r="F1090" s="200"/>
      <c r="G1090" s="200"/>
      <c r="H1090" s="200"/>
      <c r="I1090" s="158" t="s">
        <v>2306</v>
      </c>
    </row>
    <row r="1091" spans="1:9" ht="31.2">
      <c r="A1091" s="328" t="s">
        <v>61</v>
      </c>
      <c r="B1091" s="204" t="s">
        <v>2263</v>
      </c>
      <c r="C1091" s="196" t="s">
        <v>23</v>
      </c>
      <c r="D1091" s="350">
        <v>1</v>
      </c>
      <c r="E1091" s="241" t="s">
        <v>124</v>
      </c>
      <c r="F1091" s="241">
        <v>1</v>
      </c>
      <c r="G1091" s="241">
        <v>46</v>
      </c>
      <c r="H1091" s="241"/>
    </row>
    <row r="1092" spans="1:9" ht="171.6">
      <c r="A1092" s="212"/>
      <c r="B1092" s="203" t="s">
        <v>950</v>
      </c>
      <c r="C1092" s="212" t="s">
        <v>951</v>
      </c>
      <c r="D1092" s="214"/>
      <c r="E1092" s="200"/>
      <c r="F1092" s="200"/>
      <c r="G1092" s="200"/>
      <c r="H1092" s="200"/>
    </row>
    <row r="1093" spans="1:9">
      <c r="A1093" s="212"/>
      <c r="B1093" s="233" t="s">
        <v>234</v>
      </c>
      <c r="C1093" s="212"/>
      <c r="D1093" s="214"/>
      <c r="E1093" s="200"/>
      <c r="F1093" s="200"/>
      <c r="G1093" s="200"/>
      <c r="H1093" s="200"/>
    </row>
    <row r="1094" spans="1:9" ht="62.4">
      <c r="A1094" s="213"/>
      <c r="B1094" s="203" t="s">
        <v>952</v>
      </c>
      <c r="C1094" s="212"/>
      <c r="D1094" s="214"/>
      <c r="E1094" s="200"/>
      <c r="F1094" s="200"/>
      <c r="G1094" s="200"/>
      <c r="H1094" s="200"/>
    </row>
    <row r="1095" spans="1:9">
      <c r="A1095" s="212"/>
      <c r="B1095" s="213" t="s">
        <v>236</v>
      </c>
      <c r="C1095" s="212"/>
      <c r="D1095" s="214"/>
      <c r="E1095" s="200"/>
      <c r="F1095" s="200"/>
      <c r="G1095" s="200"/>
      <c r="H1095" s="200"/>
    </row>
    <row r="1096" spans="1:9" ht="62.4">
      <c r="A1096" s="213"/>
      <c r="B1096" s="203" t="s">
        <v>2231</v>
      </c>
      <c r="C1096" s="212"/>
      <c r="D1096" s="214"/>
      <c r="E1096" s="200"/>
      <c r="F1096" s="200"/>
      <c r="G1096" s="200"/>
      <c r="H1096" s="200"/>
    </row>
    <row r="1097" spans="1:9">
      <c r="A1097" s="212"/>
      <c r="B1097" s="213" t="s">
        <v>238</v>
      </c>
      <c r="C1097" s="212"/>
      <c r="D1097" s="214"/>
      <c r="E1097" s="200"/>
      <c r="F1097" s="200"/>
      <c r="G1097" s="200"/>
      <c r="H1097" s="200"/>
    </row>
    <row r="1098" spans="1:9" ht="187.2">
      <c r="A1098" s="213"/>
      <c r="B1098" s="213" t="s">
        <v>976</v>
      </c>
      <c r="C1098" s="212"/>
      <c r="D1098" s="214"/>
      <c r="E1098" s="200"/>
      <c r="F1098" s="200"/>
      <c r="G1098" s="200"/>
      <c r="H1098" s="200"/>
    </row>
    <row r="1099" spans="1:9" ht="31.2">
      <c r="A1099" s="196" t="s">
        <v>63</v>
      </c>
      <c r="B1099" s="204" t="s">
        <v>1322</v>
      </c>
      <c r="C1099" s="196" t="s">
        <v>23</v>
      </c>
      <c r="D1099" s="205">
        <v>1</v>
      </c>
      <c r="E1099" s="200" t="s">
        <v>127</v>
      </c>
      <c r="F1099" s="200">
        <v>1</v>
      </c>
      <c r="G1099" s="200">
        <v>46</v>
      </c>
      <c r="H1099" s="200"/>
    </row>
    <row r="1100" spans="1:9">
      <c r="A1100" s="212" t="s">
        <v>330</v>
      </c>
      <c r="B1100" s="213" t="s">
        <v>1255</v>
      </c>
      <c r="C1100" s="212" t="s">
        <v>16</v>
      </c>
      <c r="D1100" s="214">
        <v>1</v>
      </c>
      <c r="E1100" s="200"/>
      <c r="F1100" s="200"/>
      <c r="G1100" s="200"/>
      <c r="H1100" s="200"/>
    </row>
    <row r="1101" spans="1:9" ht="140.4">
      <c r="A1101" s="213"/>
      <c r="B1101" s="213" t="s">
        <v>1489</v>
      </c>
      <c r="C1101" s="213"/>
      <c r="D1101" s="213"/>
      <c r="E1101" s="200"/>
      <c r="F1101" s="200"/>
      <c r="G1101" s="200"/>
      <c r="H1101" s="200"/>
    </row>
    <row r="1102" spans="1:9">
      <c r="A1102" s="212" t="s">
        <v>331</v>
      </c>
      <c r="B1102" s="213" t="s">
        <v>606</v>
      </c>
      <c r="C1102" s="212" t="s">
        <v>16</v>
      </c>
      <c r="D1102" s="214">
        <v>1</v>
      </c>
      <c r="E1102" s="200"/>
      <c r="F1102" s="200"/>
      <c r="G1102" s="200"/>
      <c r="H1102" s="200"/>
    </row>
    <row r="1103" spans="1:9">
      <c r="A1103" s="212"/>
      <c r="B1103" s="213" t="s">
        <v>607</v>
      </c>
      <c r="C1103" s="212"/>
      <c r="D1103" s="214"/>
      <c r="E1103" s="200"/>
      <c r="F1103" s="200"/>
      <c r="G1103" s="200"/>
      <c r="H1103" s="200"/>
    </row>
    <row r="1104" spans="1:9">
      <c r="A1104" s="331" t="s">
        <v>332</v>
      </c>
      <c r="B1104" s="213" t="s">
        <v>243</v>
      </c>
      <c r="C1104" s="212" t="s">
        <v>70</v>
      </c>
      <c r="D1104" s="214">
        <v>1</v>
      </c>
      <c r="E1104" s="195"/>
      <c r="F1104" s="195"/>
      <c r="G1104" s="195"/>
      <c r="H1104" s="195"/>
    </row>
    <row r="1105" spans="1:9">
      <c r="A1105" s="331" t="s">
        <v>1182</v>
      </c>
      <c r="B1105" s="213" t="s">
        <v>1481</v>
      </c>
      <c r="C1105" s="212" t="s">
        <v>1184</v>
      </c>
      <c r="D1105" s="214">
        <v>1</v>
      </c>
      <c r="E1105" s="241"/>
      <c r="F1105" s="241"/>
      <c r="G1105" s="241"/>
      <c r="H1105" s="241"/>
    </row>
    <row r="1106" spans="1:9">
      <c r="A1106" s="189" t="s">
        <v>953</v>
      </c>
      <c r="B1106" s="190" t="s">
        <v>954</v>
      </c>
      <c r="C1106" s="189"/>
      <c r="D1106" s="220"/>
      <c r="E1106" s="241"/>
      <c r="F1106" s="241"/>
      <c r="G1106" s="241"/>
      <c r="H1106" s="241"/>
      <c r="I1106" s="158" t="s">
        <v>2306</v>
      </c>
    </row>
    <row r="1107" spans="1:9">
      <c r="A1107" s="189" t="s">
        <v>310</v>
      </c>
      <c r="B1107" s="278" t="s">
        <v>955</v>
      </c>
      <c r="C1107" s="189"/>
      <c r="D1107" s="220"/>
      <c r="E1107" s="241"/>
      <c r="F1107" s="241"/>
      <c r="G1107" s="241"/>
      <c r="H1107" s="241"/>
    </row>
    <row r="1108" spans="1:9" ht="31.2">
      <c r="A1108" s="189">
        <v>1</v>
      </c>
      <c r="B1108" s="278" t="s">
        <v>956</v>
      </c>
      <c r="C1108" s="189" t="s">
        <v>13</v>
      </c>
      <c r="D1108" s="220">
        <v>1</v>
      </c>
      <c r="E1108" s="241"/>
      <c r="F1108" s="241"/>
      <c r="G1108" s="241"/>
      <c r="H1108" s="241"/>
    </row>
    <row r="1109" spans="1:9">
      <c r="A1109" s="351" t="s">
        <v>14</v>
      </c>
      <c r="B1109" s="224" t="s">
        <v>1269</v>
      </c>
      <c r="C1109" s="351" t="s">
        <v>23</v>
      </c>
      <c r="D1109" s="205">
        <v>2</v>
      </c>
      <c r="E1109" s="241" t="s">
        <v>14</v>
      </c>
      <c r="F1109" s="200">
        <v>2</v>
      </c>
      <c r="G1109" s="241">
        <v>46</v>
      </c>
      <c r="H1109" s="241"/>
    </row>
    <row r="1110" spans="1:9" ht="218.4">
      <c r="A1110" s="196"/>
      <c r="B1110" s="202" t="s">
        <v>957</v>
      </c>
      <c r="C1110" s="196"/>
      <c r="D1110" s="281"/>
      <c r="E1110" s="241"/>
      <c r="F1110" s="241"/>
      <c r="G1110" s="241"/>
      <c r="H1110" s="241"/>
    </row>
    <row r="1111" spans="1:9" ht="46.8">
      <c r="A1111" s="196"/>
      <c r="B1111" s="203" t="s">
        <v>958</v>
      </c>
      <c r="C1111" s="196" t="s">
        <v>23</v>
      </c>
      <c r="D1111" s="205">
        <v>2</v>
      </c>
      <c r="E1111" s="241"/>
      <c r="F1111" s="241"/>
      <c r="G1111" s="241"/>
      <c r="H1111" s="241"/>
    </row>
    <row r="1112" spans="1:9">
      <c r="A1112" s="196" t="s">
        <v>18</v>
      </c>
      <c r="B1112" s="224" t="s">
        <v>1270</v>
      </c>
      <c r="C1112" s="196" t="s">
        <v>960</v>
      </c>
      <c r="D1112" s="205">
        <v>2</v>
      </c>
      <c r="E1112" s="241" t="s">
        <v>18</v>
      </c>
      <c r="F1112" s="200">
        <v>2</v>
      </c>
      <c r="G1112" s="241">
        <v>46</v>
      </c>
      <c r="H1112" s="241"/>
    </row>
    <row r="1113" spans="1:9" ht="46.8">
      <c r="A1113" s="196"/>
      <c r="B1113" s="203" t="s">
        <v>959</v>
      </c>
      <c r="C1113" s="196"/>
      <c r="D1113" s="205"/>
      <c r="E1113" s="241"/>
      <c r="F1113" s="241"/>
      <c r="G1113" s="241"/>
      <c r="H1113" s="241"/>
    </row>
    <row r="1114" spans="1:9" ht="46.8">
      <c r="A1114" s="196"/>
      <c r="B1114" s="203" t="s">
        <v>961</v>
      </c>
      <c r="C1114" s="196" t="s">
        <v>245</v>
      </c>
      <c r="D1114" s="205">
        <v>2</v>
      </c>
      <c r="E1114" s="219"/>
      <c r="F1114" s="219"/>
      <c r="G1114" s="219"/>
      <c r="H1114" s="219"/>
    </row>
    <row r="1115" spans="1:9">
      <c r="A1115" s="196" t="s">
        <v>21</v>
      </c>
      <c r="B1115" s="224" t="s">
        <v>962</v>
      </c>
      <c r="C1115" s="196" t="s">
        <v>13</v>
      </c>
      <c r="D1115" s="205">
        <v>1</v>
      </c>
      <c r="E1115" s="241" t="s">
        <v>21</v>
      </c>
      <c r="F1115" s="200">
        <v>1</v>
      </c>
      <c r="G1115" s="241">
        <v>46</v>
      </c>
      <c r="H1115" s="219"/>
    </row>
    <row r="1116" spans="1:9" ht="78">
      <c r="A1116" s="204"/>
      <c r="B1116" s="203" t="s">
        <v>1107</v>
      </c>
      <c r="C1116" s="204"/>
      <c r="D1116" s="204"/>
      <c r="E1116" s="219"/>
      <c r="F1116" s="219"/>
      <c r="G1116" s="219"/>
      <c r="H1116" s="219"/>
    </row>
    <row r="1117" spans="1:9">
      <c r="A1117" s="196" t="s">
        <v>25</v>
      </c>
      <c r="B1117" s="224" t="s">
        <v>963</v>
      </c>
      <c r="C1117" s="196" t="s">
        <v>260</v>
      </c>
      <c r="D1117" s="205">
        <v>4</v>
      </c>
      <c r="E1117" s="241" t="s">
        <v>25</v>
      </c>
      <c r="F1117" s="200">
        <v>4</v>
      </c>
      <c r="G1117" s="241">
        <v>46</v>
      </c>
      <c r="H1117" s="219"/>
    </row>
    <row r="1118" spans="1:9" s="161" customFormat="1">
      <c r="A1118" s="189">
        <v>2</v>
      </c>
      <c r="B1118" s="163" t="s">
        <v>964</v>
      </c>
      <c r="C1118" s="164" t="s">
        <v>23</v>
      </c>
      <c r="D1118" s="220">
        <v>2</v>
      </c>
      <c r="E1118" s="241"/>
      <c r="F1118" s="241"/>
      <c r="G1118" s="241"/>
      <c r="H1118" s="241"/>
    </row>
    <row r="1119" spans="1:9">
      <c r="A1119" s="189" t="s">
        <v>326</v>
      </c>
      <c r="B1119" s="278" t="s">
        <v>965</v>
      </c>
      <c r="C1119" s="189"/>
      <c r="D1119" s="220"/>
      <c r="E1119" s="241"/>
      <c r="F1119" s="241"/>
      <c r="G1119" s="241"/>
      <c r="H1119" s="241"/>
    </row>
    <row r="1120" spans="1:9">
      <c r="A1120" s="189">
        <v>1</v>
      </c>
      <c r="B1120" s="278" t="s">
        <v>966</v>
      </c>
      <c r="C1120" s="189" t="s">
        <v>13</v>
      </c>
      <c r="D1120" s="220">
        <v>1</v>
      </c>
      <c r="E1120" s="241"/>
      <c r="F1120" s="241"/>
      <c r="G1120" s="241"/>
      <c r="H1120" s="241"/>
    </row>
    <row r="1121" spans="1:9">
      <c r="A1121" s="196" t="s">
        <v>14</v>
      </c>
      <c r="B1121" s="204" t="s">
        <v>1444</v>
      </c>
      <c r="C1121" s="196" t="s">
        <v>23</v>
      </c>
      <c r="D1121" s="205">
        <v>2</v>
      </c>
      <c r="E1121" s="241" t="s">
        <v>14</v>
      </c>
      <c r="F1121" s="200">
        <v>2</v>
      </c>
      <c r="G1121" s="241">
        <v>47</v>
      </c>
      <c r="H1121" s="241"/>
    </row>
    <row r="1122" spans="1:9" ht="234">
      <c r="A1122" s="204"/>
      <c r="B1122" s="202" t="s">
        <v>2305</v>
      </c>
      <c r="C1122" s="204"/>
      <c r="D1122" s="204"/>
      <c r="E1122" s="241"/>
      <c r="F1122" s="241"/>
      <c r="G1122" s="241"/>
      <c r="H1122" s="241"/>
    </row>
    <row r="1123" spans="1:9">
      <c r="A1123" s="196" t="s">
        <v>18</v>
      </c>
      <c r="B1123" s="204" t="s">
        <v>1445</v>
      </c>
      <c r="C1123" s="196" t="s">
        <v>23</v>
      </c>
      <c r="D1123" s="205">
        <v>2</v>
      </c>
      <c r="E1123" s="241" t="s">
        <v>18</v>
      </c>
      <c r="F1123" s="200">
        <v>2</v>
      </c>
      <c r="G1123" s="241">
        <v>47</v>
      </c>
      <c r="H1123" s="241"/>
    </row>
    <row r="1124" spans="1:9" ht="171.6">
      <c r="A1124" s="204"/>
      <c r="B1124" s="203" t="s">
        <v>2232</v>
      </c>
      <c r="C1124" s="204"/>
      <c r="D1124" s="204"/>
      <c r="E1124" s="241"/>
      <c r="F1124" s="241"/>
      <c r="G1124" s="241"/>
      <c r="H1124" s="241"/>
    </row>
    <row r="1125" spans="1:9">
      <c r="A1125" s="196" t="s">
        <v>21</v>
      </c>
      <c r="B1125" s="224" t="s">
        <v>1598</v>
      </c>
      <c r="C1125" s="196" t="s">
        <v>299</v>
      </c>
      <c r="D1125" s="205">
        <v>6500</v>
      </c>
      <c r="E1125" s="241" t="s">
        <v>21</v>
      </c>
      <c r="F1125" s="200">
        <v>2</v>
      </c>
      <c r="G1125" s="241">
        <v>47</v>
      </c>
      <c r="H1125" s="241"/>
      <c r="I1125" s="158" t="s">
        <v>1607</v>
      </c>
    </row>
    <row r="1126" spans="1:9">
      <c r="A1126" s="189" t="s">
        <v>358</v>
      </c>
      <c r="B1126" s="278" t="s">
        <v>1993</v>
      </c>
      <c r="C1126" s="196"/>
      <c r="D1126" s="205"/>
      <c r="E1126" s="241"/>
      <c r="F1126" s="241"/>
      <c r="G1126" s="241"/>
      <c r="H1126" s="241"/>
    </row>
    <row r="1127" spans="1:9">
      <c r="A1127" s="211">
        <v>1</v>
      </c>
      <c r="B1127" s="278" t="s">
        <v>2304</v>
      </c>
      <c r="C1127" s="211" t="s">
        <v>23</v>
      </c>
      <c r="D1127" s="193">
        <v>1</v>
      </c>
      <c r="E1127" s="241">
        <v>1</v>
      </c>
      <c r="F1127" s="200">
        <v>1</v>
      </c>
      <c r="G1127" s="241">
        <v>47</v>
      </c>
      <c r="H1127" s="241"/>
    </row>
    <row r="1128" spans="1:9" ht="78">
      <c r="A1128" s="204"/>
      <c r="B1128" s="218" t="s">
        <v>2233</v>
      </c>
      <c r="C1128" s="204"/>
      <c r="D1128" s="204"/>
      <c r="E1128" s="195"/>
      <c r="F1128" s="195"/>
      <c r="G1128" s="195"/>
      <c r="H1128" s="195"/>
    </row>
    <row r="1129" spans="1:9">
      <c r="A1129" s="211">
        <v>2</v>
      </c>
      <c r="B1129" s="247" t="s">
        <v>2303</v>
      </c>
      <c r="C1129" s="211" t="s">
        <v>23</v>
      </c>
      <c r="D1129" s="193">
        <v>1</v>
      </c>
      <c r="E1129" s="200">
        <v>2</v>
      </c>
      <c r="F1129" s="200">
        <v>1</v>
      </c>
      <c r="G1129" s="200">
        <v>47</v>
      </c>
      <c r="H1129" s="200"/>
    </row>
    <row r="1130" spans="1:9" ht="156">
      <c r="A1130" s="204"/>
      <c r="B1130" s="217" t="s">
        <v>2227</v>
      </c>
      <c r="C1130" s="204"/>
      <c r="D1130" s="204"/>
      <c r="E1130" s="200"/>
      <c r="F1130" s="200"/>
      <c r="G1130" s="200"/>
      <c r="H1130" s="200"/>
    </row>
    <row r="1131" spans="1:9">
      <c r="A1131" s="211">
        <v>3</v>
      </c>
      <c r="B1131" s="352" t="s">
        <v>2302</v>
      </c>
      <c r="C1131" s="211" t="s">
        <v>23</v>
      </c>
      <c r="D1131" s="193">
        <v>1</v>
      </c>
      <c r="E1131" s="200">
        <v>3</v>
      </c>
      <c r="F1131" s="200">
        <v>1</v>
      </c>
      <c r="G1131" s="200">
        <v>47</v>
      </c>
      <c r="H1131" s="200"/>
    </row>
    <row r="1132" spans="1:9" ht="124.8">
      <c r="A1132" s="204"/>
      <c r="B1132" s="213" t="s">
        <v>1994</v>
      </c>
      <c r="C1132" s="204"/>
      <c r="D1132" s="204"/>
      <c r="E1132" s="200"/>
      <c r="F1132" s="200"/>
      <c r="G1132" s="200"/>
      <c r="H1132" s="200"/>
    </row>
    <row r="1133" spans="1:9">
      <c r="A1133" s="158"/>
      <c r="B1133" s="157"/>
      <c r="E1133" s="174"/>
      <c r="F1133" s="166"/>
      <c r="G1133" s="166"/>
      <c r="H1133" s="166"/>
    </row>
    <row r="1134" spans="1:9">
      <c r="A1134" s="158"/>
      <c r="E1134" s="174"/>
      <c r="F1134" s="166"/>
      <c r="G1134" s="166"/>
      <c r="H1134" s="166"/>
    </row>
    <row r="1135" spans="1:9">
      <c r="A1135" s="158"/>
      <c r="E1135" s="174"/>
      <c r="F1135" s="166"/>
      <c r="G1135" s="166"/>
      <c r="H1135" s="166"/>
    </row>
    <row r="1136" spans="1:9">
      <c r="E1136" s="174"/>
      <c r="F1136" s="166"/>
      <c r="G1136" s="166"/>
      <c r="H1136" s="166"/>
    </row>
    <row r="1137" spans="2:8">
      <c r="B1137" s="158">
        <f>1031/3</f>
        <v>343.66666666666669</v>
      </c>
      <c r="E1137" s="173"/>
      <c r="F1137" s="165"/>
      <c r="G1137" s="165"/>
      <c r="H1137" s="165"/>
    </row>
    <row r="1138" spans="2:8">
      <c r="B1138" s="158">
        <f>B1137*2</f>
        <v>687.33333333333337</v>
      </c>
      <c r="E1138" s="174"/>
      <c r="F1138" s="166"/>
      <c r="G1138" s="166"/>
      <c r="H1138" s="166"/>
    </row>
    <row r="1139" spans="2:8">
      <c r="E1139" s="174"/>
      <c r="F1139" s="166"/>
      <c r="G1139" s="166"/>
      <c r="H1139" s="166"/>
    </row>
    <row r="1140" spans="2:8">
      <c r="E1140" s="173"/>
      <c r="F1140" s="165"/>
      <c r="G1140" s="165"/>
      <c r="H1140" s="165"/>
    </row>
    <row r="1141" spans="2:8">
      <c r="E1141" s="174"/>
      <c r="F1141" s="166"/>
      <c r="G1141" s="166"/>
      <c r="H1141" s="166"/>
    </row>
    <row r="1142" spans="2:8">
      <c r="E1142" s="175"/>
      <c r="F1142" s="167"/>
      <c r="G1142" s="167"/>
      <c r="H1142" s="167"/>
    </row>
    <row r="1143" spans="2:8">
      <c r="E1143" s="175"/>
      <c r="F1143" s="168"/>
      <c r="G1143" s="168"/>
      <c r="H1143" s="169"/>
    </row>
    <row r="1144" spans="2:8">
      <c r="E1144" s="175"/>
      <c r="F1144" s="167"/>
      <c r="G1144" s="167"/>
      <c r="H1144" s="167"/>
    </row>
    <row r="1145" spans="2:8">
      <c r="E1145" s="175"/>
      <c r="F1145" s="168"/>
      <c r="G1145" s="168"/>
      <c r="H1145" s="168"/>
    </row>
    <row r="1146" spans="2:8">
      <c r="E1146" s="175"/>
      <c r="F1146" s="167"/>
      <c r="G1146" s="167"/>
      <c r="H1146" s="167"/>
    </row>
    <row r="1147" spans="2:8">
      <c r="E1147" s="175"/>
      <c r="F1147" s="167"/>
      <c r="G1147" s="167"/>
      <c r="H1147" s="167"/>
    </row>
    <row r="1148" spans="2:8">
      <c r="E1148" s="175"/>
      <c r="F1148" s="167"/>
      <c r="G1148" s="167"/>
      <c r="H1148" s="167"/>
    </row>
    <row r="1149" spans="2:8">
      <c r="E1149" s="175"/>
      <c r="F1149" s="167"/>
      <c r="G1149" s="167"/>
      <c r="H1149" s="167"/>
    </row>
    <row r="1150" spans="2:8">
      <c r="E1150" s="175"/>
      <c r="F1150" s="167"/>
      <c r="G1150" s="167"/>
      <c r="H1150" s="167"/>
    </row>
    <row r="1151" spans="2:8">
      <c r="E1151" s="175"/>
      <c r="F1151" s="167"/>
      <c r="G1151" s="167"/>
      <c r="H1151" s="167"/>
    </row>
    <row r="1152" spans="2:8">
      <c r="E1152" s="175"/>
      <c r="F1152" s="167"/>
      <c r="G1152" s="167"/>
      <c r="H1152" s="167"/>
    </row>
    <row r="1153" spans="5:8">
      <c r="E1153" s="175"/>
      <c r="F1153" s="167"/>
      <c r="G1153" s="167"/>
      <c r="H1153" s="167"/>
    </row>
    <row r="1154" spans="5:8">
      <c r="E1154" s="175"/>
      <c r="F1154" s="167"/>
      <c r="G1154" s="167"/>
      <c r="H1154" s="167"/>
    </row>
    <row r="1155" spans="5:8">
      <c r="E1155" s="175"/>
      <c r="F1155" s="167"/>
      <c r="G1155" s="167"/>
      <c r="H1155" s="167"/>
    </row>
    <row r="1156" spans="5:8">
      <c r="E1156" s="175"/>
      <c r="F1156" s="167"/>
      <c r="G1156" s="167"/>
      <c r="H1156" s="167"/>
    </row>
    <row r="1157" spans="5:8">
      <c r="E1157" s="174"/>
      <c r="F1157" s="166"/>
      <c r="G1157" s="166"/>
      <c r="H1157" s="166"/>
    </row>
    <row r="1158" spans="5:8">
      <c r="E1158" s="174"/>
      <c r="F1158" s="166"/>
      <c r="G1158" s="166"/>
      <c r="H1158" s="166"/>
    </row>
    <row r="1159" spans="5:8">
      <c r="E1159" s="174"/>
      <c r="F1159" s="166"/>
      <c r="G1159" s="166"/>
      <c r="H1159" s="166"/>
    </row>
    <row r="1160" spans="5:8">
      <c r="E1160" s="174"/>
      <c r="F1160" s="166"/>
      <c r="G1160" s="166"/>
      <c r="H1160" s="166"/>
    </row>
    <row r="1161" spans="5:8">
      <c r="E1161" s="173"/>
      <c r="F1161" s="165"/>
      <c r="G1161" s="165"/>
      <c r="H1161" s="165"/>
    </row>
    <row r="1162" spans="5:8">
      <c r="E1162" s="174"/>
      <c r="F1162" s="166"/>
      <c r="G1162" s="166"/>
      <c r="H1162" s="166"/>
    </row>
    <row r="1163" spans="5:8">
      <c r="E1163" s="174"/>
      <c r="F1163" s="166"/>
      <c r="G1163" s="166"/>
      <c r="H1163" s="166"/>
    </row>
    <row r="1164" spans="5:8">
      <c r="E1164" s="175"/>
      <c r="F1164" s="167"/>
      <c r="G1164" s="167"/>
      <c r="H1164" s="167"/>
    </row>
    <row r="1165" spans="5:8">
      <c r="E1165" s="175"/>
      <c r="F1165" s="167"/>
      <c r="G1165" s="167"/>
      <c r="H1165" s="167"/>
    </row>
    <row r="1166" spans="5:8">
      <c r="E1166" s="175"/>
      <c r="F1166" s="167"/>
      <c r="G1166" s="167"/>
      <c r="H1166" s="167"/>
    </row>
    <row r="1167" spans="5:8">
      <c r="E1167" s="175"/>
      <c r="F1167" s="167"/>
      <c r="G1167" s="167"/>
      <c r="H1167" s="167"/>
    </row>
    <row r="1168" spans="5:8">
      <c r="E1168" s="175"/>
      <c r="F1168" s="167"/>
      <c r="G1168" s="167"/>
      <c r="H1168" s="167"/>
    </row>
    <row r="1169" spans="5:8">
      <c r="E1169" s="175"/>
      <c r="F1169" s="167"/>
      <c r="G1169" s="167"/>
      <c r="H1169" s="167"/>
    </row>
    <row r="1170" spans="5:8">
      <c r="E1170" s="174"/>
      <c r="F1170" s="166"/>
      <c r="G1170" s="166"/>
      <c r="H1170" s="166"/>
    </row>
    <row r="1171" spans="5:8">
      <c r="E1171" s="175"/>
      <c r="F1171" s="167"/>
      <c r="G1171" s="167"/>
      <c r="H1171" s="167"/>
    </row>
    <row r="1172" spans="5:8">
      <c r="E1172" s="175"/>
      <c r="F1172" s="167"/>
      <c r="G1172" s="167"/>
      <c r="H1172" s="167"/>
    </row>
    <row r="1173" spans="5:8">
      <c r="E1173" s="175"/>
      <c r="F1173" s="167"/>
      <c r="G1173" s="167"/>
      <c r="H1173" s="167"/>
    </row>
    <row r="1174" spans="5:8">
      <c r="E1174" s="175"/>
      <c r="F1174" s="167"/>
      <c r="G1174" s="167"/>
      <c r="H1174" s="167"/>
    </row>
    <row r="1175" spans="5:8">
      <c r="E1175" s="175"/>
      <c r="F1175" s="167"/>
      <c r="G1175" s="167"/>
      <c r="H1175" s="167"/>
    </row>
    <row r="1176" spans="5:8">
      <c r="E1176" s="175"/>
      <c r="F1176" s="167"/>
      <c r="G1176" s="167"/>
      <c r="H1176" s="167"/>
    </row>
    <row r="1177" spans="5:8">
      <c r="E1177" s="175"/>
      <c r="F1177" s="167"/>
      <c r="G1177" s="167"/>
      <c r="H1177" s="167"/>
    </row>
    <row r="1178" spans="5:8">
      <c r="E1178" s="175"/>
      <c r="F1178" s="167"/>
      <c r="G1178" s="167"/>
      <c r="H1178" s="167"/>
    </row>
    <row r="1179" spans="5:8">
      <c r="E1179" s="175"/>
      <c r="F1179" s="167"/>
      <c r="G1179" s="167"/>
      <c r="H1179" s="167"/>
    </row>
    <row r="1180" spans="5:8">
      <c r="E1180" s="173"/>
      <c r="F1180" s="165"/>
      <c r="G1180" s="165"/>
      <c r="H1180" s="165"/>
    </row>
    <row r="1181" spans="5:8">
      <c r="E1181" s="174"/>
      <c r="F1181" s="166"/>
      <c r="G1181" s="166"/>
      <c r="H1181" s="166"/>
    </row>
    <row r="1182" spans="5:8">
      <c r="E1182" s="174"/>
      <c r="F1182" s="166"/>
      <c r="G1182" s="166"/>
      <c r="H1182" s="166"/>
    </row>
    <row r="1183" spans="5:8">
      <c r="E1183" s="174"/>
      <c r="F1183" s="170"/>
      <c r="G1183" s="170"/>
      <c r="H1183" s="170"/>
    </row>
    <row r="1184" spans="5:8">
      <c r="E1184" s="174"/>
      <c r="F1184" s="170"/>
      <c r="G1184" s="170"/>
      <c r="H1184" s="170"/>
    </row>
    <row r="1185" spans="5:8">
      <c r="E1185" s="174"/>
      <c r="F1185" s="170"/>
      <c r="G1185" s="170"/>
      <c r="H1185" s="170"/>
    </row>
    <row r="1186" spans="5:8">
      <c r="E1186" s="174"/>
      <c r="F1186" s="170"/>
      <c r="G1186" s="170"/>
      <c r="H1186" s="170"/>
    </row>
    <row r="1187" spans="5:8">
      <c r="E1187" s="174"/>
      <c r="F1187" s="170"/>
      <c r="G1187" s="170"/>
      <c r="H1187" s="170"/>
    </row>
    <row r="1188" spans="5:8">
      <c r="E1188" s="174"/>
      <c r="F1188" s="170"/>
      <c r="G1188" s="170"/>
      <c r="H1188" s="170"/>
    </row>
    <row r="1189" spans="5:8">
      <c r="E1189" s="174"/>
      <c r="F1189" s="170"/>
      <c r="G1189" s="170"/>
      <c r="H1189" s="170"/>
    </row>
    <row r="1190" spans="5:8">
      <c r="E1190" s="174"/>
      <c r="F1190" s="170"/>
      <c r="G1190" s="170"/>
      <c r="H1190" s="170"/>
    </row>
    <row r="1191" spans="5:8">
      <c r="E1191" s="174"/>
      <c r="F1191" s="170"/>
      <c r="G1191" s="170"/>
      <c r="H1191" s="170"/>
    </row>
    <row r="1192" spans="5:8">
      <c r="E1192" s="174"/>
      <c r="F1192" s="170"/>
      <c r="G1192" s="170"/>
      <c r="H1192" s="170"/>
    </row>
    <row r="1193" spans="5:8">
      <c r="E1193" s="174"/>
      <c r="F1193" s="170"/>
      <c r="G1193" s="170"/>
      <c r="H1193" s="170"/>
    </row>
    <row r="1194" spans="5:8">
      <c r="E1194" s="174"/>
      <c r="F1194" s="170"/>
      <c r="G1194" s="170"/>
      <c r="H1194" s="170"/>
    </row>
    <row r="1195" spans="5:8">
      <c r="E1195" s="174"/>
      <c r="F1195" s="170"/>
      <c r="G1195" s="170"/>
      <c r="H1195" s="170"/>
    </row>
    <row r="1196" spans="5:8">
      <c r="E1196" s="174"/>
      <c r="F1196" s="170"/>
      <c r="G1196" s="170"/>
      <c r="H1196" s="170"/>
    </row>
    <row r="1197" spans="5:8">
      <c r="E1197" s="174"/>
      <c r="F1197" s="170"/>
      <c r="G1197" s="170"/>
      <c r="H1197" s="170"/>
    </row>
    <row r="1198" spans="5:8">
      <c r="E1198" s="174"/>
      <c r="F1198" s="170"/>
      <c r="G1198" s="170"/>
      <c r="H1198" s="170"/>
    </row>
    <row r="1199" spans="5:8">
      <c r="E1199" s="174"/>
      <c r="F1199" s="170"/>
      <c r="G1199" s="170"/>
      <c r="H1199" s="170"/>
    </row>
    <row r="1200" spans="5:8">
      <c r="E1200" s="174"/>
      <c r="F1200" s="170"/>
      <c r="G1200" s="170"/>
      <c r="H1200" s="170"/>
    </row>
    <row r="1201" spans="5:8">
      <c r="E1201" s="174"/>
      <c r="F1201" s="170"/>
      <c r="G1201" s="170"/>
      <c r="H1201" s="170"/>
    </row>
    <row r="1202" spans="5:8">
      <c r="E1202" s="174"/>
      <c r="F1202" s="170"/>
      <c r="G1202" s="170"/>
      <c r="H1202" s="170"/>
    </row>
    <row r="1203" spans="5:8">
      <c r="E1203" s="174"/>
      <c r="F1203" s="170"/>
      <c r="G1203" s="170"/>
      <c r="H1203" s="170"/>
    </row>
    <row r="1204" spans="5:8">
      <c r="E1204" s="174"/>
      <c r="F1204" s="170"/>
      <c r="G1204" s="170"/>
      <c r="H1204" s="170"/>
    </row>
    <row r="1205" spans="5:8">
      <c r="E1205" s="174"/>
      <c r="F1205" s="170"/>
      <c r="G1205" s="170"/>
      <c r="H1205" s="170"/>
    </row>
    <row r="1206" spans="5:8">
      <c r="E1206" s="174"/>
      <c r="F1206" s="170"/>
      <c r="G1206" s="170"/>
      <c r="H1206" s="170"/>
    </row>
    <row r="1207" spans="5:8">
      <c r="E1207" s="174"/>
      <c r="F1207" s="166"/>
      <c r="G1207" s="166"/>
      <c r="H1207" s="166"/>
    </row>
    <row r="1208" spans="5:8">
      <c r="E1208" s="174"/>
      <c r="F1208" s="166"/>
      <c r="G1208" s="166"/>
      <c r="H1208" s="166"/>
    </row>
    <row r="1209" spans="5:8">
      <c r="E1209" s="174"/>
      <c r="F1209" s="166"/>
      <c r="G1209" s="166"/>
      <c r="H1209" s="166"/>
    </row>
    <row r="1210" spans="5:8">
      <c r="E1210" s="174"/>
      <c r="F1210" s="166"/>
      <c r="G1210" s="166"/>
      <c r="H1210" s="166"/>
    </row>
    <row r="1211" spans="5:8">
      <c r="E1211" s="174"/>
      <c r="F1211" s="166"/>
      <c r="G1211" s="166"/>
      <c r="H1211" s="166"/>
    </row>
    <row r="1212" spans="5:8">
      <c r="E1212" s="174"/>
      <c r="F1212" s="170"/>
      <c r="G1212" s="170"/>
      <c r="H1212" s="170"/>
    </row>
    <row r="1213" spans="5:8">
      <c r="E1213" s="174"/>
      <c r="F1213" s="166"/>
      <c r="G1213" s="166"/>
      <c r="H1213" s="166"/>
    </row>
    <row r="1214" spans="5:8">
      <c r="E1214" s="174"/>
      <c r="F1214" s="170"/>
      <c r="G1214" s="170"/>
      <c r="H1214" s="170"/>
    </row>
    <row r="1215" spans="5:8">
      <c r="E1215" s="174"/>
      <c r="F1215" s="166"/>
      <c r="G1215" s="166"/>
      <c r="H1215" s="166"/>
    </row>
    <row r="1216" spans="5:8">
      <c r="E1216" s="174"/>
      <c r="F1216" s="166"/>
      <c r="G1216" s="166"/>
      <c r="H1216" s="166"/>
    </row>
    <row r="1217" spans="5:8">
      <c r="E1217" s="174"/>
      <c r="F1217" s="166"/>
      <c r="G1217" s="166"/>
      <c r="H1217" s="166"/>
    </row>
    <row r="1218" spans="5:8">
      <c r="E1218" s="174"/>
      <c r="F1218" s="166"/>
      <c r="G1218" s="166"/>
      <c r="H1218" s="166"/>
    </row>
    <row r="1219" spans="5:8">
      <c r="E1219" s="174"/>
      <c r="F1219" s="166"/>
      <c r="G1219" s="166"/>
      <c r="H1219" s="166"/>
    </row>
    <row r="1220" spans="5:8">
      <c r="E1220" s="174"/>
      <c r="F1220" s="166"/>
      <c r="G1220" s="166"/>
      <c r="H1220" s="166"/>
    </row>
    <row r="1221" spans="5:8">
      <c r="E1221" s="174"/>
      <c r="F1221" s="166"/>
      <c r="G1221" s="166"/>
      <c r="H1221" s="166"/>
    </row>
    <row r="1222" spans="5:8">
      <c r="E1222" s="174"/>
      <c r="F1222" s="166"/>
      <c r="G1222" s="166"/>
      <c r="H1222" s="166"/>
    </row>
    <row r="1223" spans="5:8">
      <c r="E1223" s="174"/>
      <c r="F1223" s="166"/>
      <c r="G1223" s="166"/>
      <c r="H1223" s="166"/>
    </row>
    <row r="1224" spans="5:8">
      <c r="E1224" s="174"/>
      <c r="F1224" s="166"/>
      <c r="G1224" s="166"/>
      <c r="H1224" s="166"/>
    </row>
    <row r="1225" spans="5:8">
      <c r="E1225" s="174"/>
      <c r="F1225" s="166"/>
      <c r="G1225" s="166"/>
      <c r="H1225" s="166"/>
    </row>
    <row r="1226" spans="5:8">
      <c r="E1226" s="174"/>
      <c r="F1226" s="166"/>
      <c r="G1226" s="166"/>
      <c r="H1226" s="166"/>
    </row>
    <row r="1227" spans="5:8">
      <c r="E1227" s="174"/>
      <c r="F1227" s="166"/>
      <c r="G1227" s="166"/>
      <c r="H1227" s="166"/>
    </row>
    <row r="1228" spans="5:8">
      <c r="E1228" s="174"/>
      <c r="F1228" s="166"/>
      <c r="G1228" s="166"/>
      <c r="H1228" s="166"/>
    </row>
    <row r="1229" spans="5:8">
      <c r="E1229" s="174"/>
      <c r="F1229" s="166"/>
      <c r="G1229" s="166"/>
      <c r="H1229" s="166"/>
    </row>
    <row r="1230" spans="5:8">
      <c r="E1230" s="174"/>
      <c r="F1230" s="166"/>
      <c r="G1230" s="166"/>
      <c r="H1230" s="166"/>
    </row>
    <row r="1231" spans="5:8">
      <c r="E1231" s="174"/>
      <c r="F1231" s="166"/>
      <c r="G1231" s="166"/>
      <c r="H1231" s="166"/>
    </row>
    <row r="1232" spans="5:8">
      <c r="E1232" s="174"/>
      <c r="F1232" s="166"/>
      <c r="G1232" s="166"/>
      <c r="H1232" s="166"/>
    </row>
    <row r="1233" spans="5:8">
      <c r="E1233" s="173"/>
      <c r="F1233" s="165"/>
      <c r="G1233" s="165"/>
      <c r="H1233" s="165"/>
    </row>
    <row r="1234" spans="5:8">
      <c r="E1234" s="174"/>
      <c r="F1234" s="166"/>
      <c r="G1234" s="166"/>
      <c r="H1234" s="166"/>
    </row>
    <row r="1235" spans="5:8">
      <c r="E1235" s="175"/>
      <c r="F1235" s="167"/>
      <c r="G1235" s="167"/>
      <c r="H1235" s="167"/>
    </row>
    <row r="1236" spans="5:8">
      <c r="E1236" s="175"/>
      <c r="F1236" s="167"/>
      <c r="G1236" s="167"/>
      <c r="H1236" s="167"/>
    </row>
    <row r="1237" spans="5:8">
      <c r="E1237" s="175"/>
      <c r="F1237" s="167"/>
      <c r="G1237" s="167"/>
      <c r="H1237" s="167"/>
    </row>
    <row r="1238" spans="5:8">
      <c r="E1238" s="175"/>
      <c r="F1238" s="167"/>
      <c r="G1238" s="167"/>
      <c r="H1238" s="167"/>
    </row>
    <row r="1239" spans="5:8">
      <c r="E1239" s="175"/>
      <c r="F1239" s="167"/>
      <c r="G1239" s="167"/>
      <c r="H1239" s="167"/>
    </row>
    <row r="1240" spans="5:8">
      <c r="E1240" s="174"/>
      <c r="F1240" s="166"/>
      <c r="G1240" s="166"/>
      <c r="H1240" s="166"/>
    </row>
    <row r="1241" spans="5:8">
      <c r="E1241" s="174"/>
      <c r="F1241" s="166"/>
      <c r="G1241" s="166"/>
      <c r="H1241" s="166"/>
    </row>
    <row r="1242" spans="5:8">
      <c r="E1242" s="174"/>
      <c r="F1242" s="166"/>
      <c r="G1242" s="166"/>
      <c r="H1242" s="166"/>
    </row>
    <row r="1243" spans="5:8">
      <c r="E1243" s="174"/>
      <c r="F1243" s="166"/>
      <c r="G1243" s="166"/>
      <c r="H1243" s="166"/>
    </row>
    <row r="1244" spans="5:8">
      <c r="E1244" s="174"/>
      <c r="F1244" s="166"/>
      <c r="G1244" s="166"/>
      <c r="H1244" s="166"/>
    </row>
    <row r="1245" spans="5:8">
      <c r="E1245" s="174"/>
      <c r="F1245" s="170"/>
      <c r="G1245" s="170"/>
      <c r="H1245" s="170"/>
    </row>
    <row r="1246" spans="5:8">
      <c r="E1246" s="174"/>
      <c r="F1246" s="166"/>
      <c r="G1246" s="166"/>
      <c r="H1246" s="166"/>
    </row>
    <row r="1247" spans="5:8">
      <c r="E1247" s="174"/>
      <c r="F1247" s="166"/>
      <c r="G1247" s="166"/>
      <c r="H1247" s="166"/>
    </row>
    <row r="1248" spans="5:8">
      <c r="E1248" s="174"/>
      <c r="F1248" s="166"/>
      <c r="G1248" s="166"/>
      <c r="H1248" s="166"/>
    </row>
    <row r="1249" spans="5:8">
      <c r="E1249" s="174"/>
      <c r="F1249" s="166"/>
      <c r="G1249" s="166"/>
      <c r="H1249" s="166"/>
    </row>
    <row r="1250" spans="5:8">
      <c r="E1250" s="174"/>
      <c r="F1250" s="166"/>
      <c r="G1250" s="166"/>
      <c r="H1250" s="166"/>
    </row>
    <row r="1251" spans="5:8">
      <c r="E1251" s="175"/>
      <c r="F1251" s="167"/>
      <c r="G1251" s="167"/>
      <c r="H1251" s="167"/>
    </row>
    <row r="1252" spans="5:8">
      <c r="E1252" s="175"/>
      <c r="F1252" s="167"/>
      <c r="G1252" s="167"/>
      <c r="H1252" s="167"/>
    </row>
    <row r="1253" spans="5:8">
      <c r="E1253" s="175"/>
      <c r="F1253" s="168"/>
      <c r="G1253" s="168"/>
      <c r="H1253" s="168"/>
    </row>
    <row r="1254" spans="5:8">
      <c r="E1254" s="175"/>
      <c r="F1254" s="167"/>
      <c r="G1254" s="167"/>
      <c r="H1254" s="167"/>
    </row>
    <row r="1255" spans="5:8">
      <c r="E1255" s="175"/>
      <c r="F1255" s="167"/>
      <c r="G1255" s="167"/>
      <c r="H1255" s="167"/>
    </row>
    <row r="1256" spans="5:8">
      <c r="E1256" s="175"/>
      <c r="F1256" s="167"/>
      <c r="G1256" s="167"/>
      <c r="H1256" s="167"/>
    </row>
    <row r="1257" spans="5:8">
      <c r="E1257" s="175"/>
      <c r="F1257" s="167"/>
      <c r="G1257" s="167"/>
      <c r="H1257" s="167"/>
    </row>
    <row r="1258" spans="5:8">
      <c r="E1258" s="175"/>
      <c r="F1258" s="167"/>
      <c r="G1258" s="167"/>
      <c r="H1258" s="167"/>
    </row>
    <row r="1259" spans="5:8">
      <c r="E1259" s="175"/>
      <c r="F1259" s="167"/>
      <c r="G1259" s="167"/>
      <c r="H1259" s="167"/>
    </row>
    <row r="1260" spans="5:8">
      <c r="E1260" s="175"/>
      <c r="F1260" s="167"/>
      <c r="G1260" s="167"/>
      <c r="H1260" s="167"/>
    </row>
    <row r="1261" spans="5:8">
      <c r="E1261" s="175"/>
      <c r="F1261" s="167"/>
      <c r="G1261" s="167"/>
      <c r="H1261" s="167"/>
    </row>
    <row r="1262" spans="5:8">
      <c r="E1262" s="175"/>
      <c r="F1262" s="167"/>
      <c r="G1262" s="167"/>
      <c r="H1262" s="167"/>
    </row>
    <row r="1263" spans="5:8">
      <c r="E1263" s="175"/>
      <c r="F1263" s="167"/>
      <c r="G1263" s="167"/>
      <c r="H1263" s="167"/>
    </row>
    <row r="1264" spans="5:8">
      <c r="E1264" s="175"/>
      <c r="F1264" s="167"/>
      <c r="G1264" s="167"/>
      <c r="H1264" s="167"/>
    </row>
    <row r="1265" spans="5:8">
      <c r="E1265" s="175"/>
      <c r="F1265" s="167"/>
      <c r="G1265" s="167"/>
      <c r="H1265" s="167"/>
    </row>
    <row r="1266" spans="5:8">
      <c r="E1266" s="175"/>
      <c r="F1266" s="167"/>
      <c r="G1266" s="167"/>
      <c r="H1266" s="167"/>
    </row>
    <row r="1267" spans="5:8">
      <c r="E1267" s="175"/>
      <c r="F1267" s="167"/>
      <c r="G1267" s="167"/>
      <c r="H1267" s="167"/>
    </row>
    <row r="1268" spans="5:8">
      <c r="E1268" s="175"/>
      <c r="F1268" s="167"/>
      <c r="G1268" s="167"/>
      <c r="H1268" s="167"/>
    </row>
    <row r="1269" spans="5:8">
      <c r="E1269" s="175"/>
      <c r="F1269" s="167"/>
      <c r="G1269" s="167"/>
      <c r="H1269" s="167"/>
    </row>
    <row r="1270" spans="5:8">
      <c r="E1270" s="175"/>
      <c r="F1270" s="167"/>
      <c r="G1270" s="167"/>
      <c r="H1270" s="167"/>
    </row>
    <row r="1271" spans="5:8">
      <c r="E1271" s="175"/>
      <c r="F1271" s="167"/>
      <c r="G1271" s="167"/>
      <c r="H1271" s="167"/>
    </row>
    <row r="1272" spans="5:8">
      <c r="E1272" s="175"/>
      <c r="F1272" s="167"/>
      <c r="G1272" s="167"/>
      <c r="H1272" s="167"/>
    </row>
    <row r="1273" spans="5:8">
      <c r="E1273" s="175"/>
      <c r="F1273" s="167"/>
      <c r="G1273" s="167"/>
      <c r="H1273" s="167"/>
    </row>
    <row r="1274" spans="5:8">
      <c r="E1274" s="175"/>
      <c r="F1274" s="167"/>
      <c r="G1274" s="167"/>
      <c r="H1274" s="167"/>
    </row>
    <row r="1275" spans="5:8">
      <c r="E1275" s="175"/>
      <c r="F1275" s="167"/>
      <c r="G1275" s="167"/>
      <c r="H1275" s="167"/>
    </row>
    <row r="1276" spans="5:8">
      <c r="E1276" s="174"/>
      <c r="F1276" s="166"/>
      <c r="G1276" s="166"/>
      <c r="H1276" s="166"/>
    </row>
    <row r="1277" spans="5:8">
      <c r="E1277" s="174"/>
      <c r="F1277" s="166"/>
      <c r="G1277" s="166"/>
      <c r="H1277" s="166"/>
    </row>
    <row r="1278" spans="5:8">
      <c r="E1278" s="174"/>
      <c r="F1278" s="166"/>
      <c r="G1278" s="166"/>
      <c r="H1278" s="166"/>
    </row>
    <row r="1279" spans="5:8">
      <c r="E1279" s="174"/>
      <c r="F1279" s="166"/>
      <c r="G1279" s="166"/>
      <c r="H1279" s="166"/>
    </row>
    <row r="1280" spans="5:8">
      <c r="E1280" s="173"/>
      <c r="F1280" s="165"/>
      <c r="G1280" s="165"/>
      <c r="H1280" s="165"/>
    </row>
    <row r="1281" spans="5:8">
      <c r="E1281" s="174"/>
      <c r="F1281" s="166"/>
      <c r="G1281" s="166"/>
      <c r="H1281" s="166"/>
    </row>
    <row r="1282" spans="5:8">
      <c r="E1282" s="173"/>
      <c r="F1282" s="165"/>
      <c r="G1282" s="165"/>
      <c r="H1282" s="165"/>
    </row>
    <row r="1283" spans="5:8">
      <c r="E1283" s="174"/>
      <c r="F1283" s="166"/>
      <c r="G1283" s="166"/>
      <c r="H1283" s="166"/>
    </row>
    <row r="1284" spans="5:8">
      <c r="E1284" s="173"/>
      <c r="F1284" s="165"/>
      <c r="G1284" s="165"/>
      <c r="H1284" s="165"/>
    </row>
    <row r="1285" spans="5:8">
      <c r="E1285" s="174"/>
      <c r="F1285" s="166"/>
      <c r="G1285" s="166"/>
      <c r="H1285" s="166"/>
    </row>
    <row r="1286" spans="5:8">
      <c r="E1286" s="174"/>
      <c r="F1286" s="170"/>
      <c r="G1286" s="170"/>
      <c r="H1286" s="171"/>
    </row>
  </sheetData>
  <autoFilter ref="A4:I1135" xr:uid="{00000000-0009-0000-0000-000003000000}"/>
  <mergeCells count="8">
    <mergeCell ref="H3:H4"/>
    <mergeCell ref="A1:D1"/>
    <mergeCell ref="A3:A4"/>
    <mergeCell ref="B3:B4"/>
    <mergeCell ref="C3:C4"/>
    <mergeCell ref="D3:D4"/>
    <mergeCell ref="E3:G3"/>
    <mergeCell ref="A2:D2"/>
  </mergeCells>
  <pageMargins left="0.31496062992125984" right="0.31496062992125984" top="0.55118110236220474" bottom="0.35433070866141736" header="0.31496062992125984" footer="0.31496062992125984"/>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3A72C-6F34-4C36-B07E-D1506326F5A2}">
  <sheetPr>
    <pageSetUpPr fitToPage="1"/>
  </sheetPr>
  <dimension ref="A1:E336"/>
  <sheetViews>
    <sheetView view="pageBreakPreview" zoomScale="85" zoomScaleNormal="145" zoomScaleSheetLayoutView="85" workbookViewId="0">
      <pane xSplit="1" ySplit="3" topLeftCell="B282" activePane="bottomRight" state="frozen"/>
      <selection pane="topRight" activeCell="B1" sqref="B1"/>
      <selection pane="bottomLeft" activeCell="A3" sqref="A3"/>
      <selection pane="bottomRight" activeCell="B298" sqref="A1:E333"/>
    </sheetView>
  </sheetViews>
  <sheetFormatPr defaultColWidth="8.5546875" defaultRowHeight="15.6"/>
  <cols>
    <col min="1" max="1" width="10.109375" style="55" bestFit="1" customWidth="1"/>
    <col min="2" max="2" width="76.109375" style="52" customWidth="1"/>
    <col min="3" max="3" width="12.5546875" style="52" customWidth="1"/>
    <col min="4" max="4" width="14" style="52" customWidth="1"/>
    <col min="5" max="5" width="20.44140625" style="56" customWidth="1"/>
    <col min="6" max="6" width="8.5546875" style="52" customWidth="1"/>
    <col min="7" max="16384" width="8.5546875" style="52"/>
  </cols>
  <sheetData>
    <row r="1" spans="1:5" ht="25.5" customHeight="1">
      <c r="A1" s="416" t="s">
        <v>2405</v>
      </c>
      <c r="B1" s="416"/>
      <c r="C1" s="416"/>
      <c r="D1" s="416"/>
      <c r="E1" s="416"/>
    </row>
    <row r="2" spans="1:5" ht="48.75" hidden="1" customHeight="1">
      <c r="A2" s="414" t="s">
        <v>2401</v>
      </c>
      <c r="B2" s="414"/>
      <c r="C2" s="414"/>
      <c r="D2" s="414"/>
      <c r="E2" s="414"/>
    </row>
    <row r="3" spans="1:5" ht="31.2">
      <c r="A3" s="184" t="s">
        <v>1446</v>
      </c>
      <c r="B3" s="184" t="s">
        <v>1</v>
      </c>
      <c r="C3" s="184" t="s">
        <v>5</v>
      </c>
      <c r="D3" s="150" t="s">
        <v>1082</v>
      </c>
      <c r="E3" s="353" t="s">
        <v>1124</v>
      </c>
    </row>
    <row r="4" spans="1:5" ht="31.2">
      <c r="A4" s="211" t="s">
        <v>9</v>
      </c>
      <c r="B4" s="247" t="s">
        <v>969</v>
      </c>
      <c r="C4" s="211" t="s">
        <v>245</v>
      </c>
      <c r="D4" s="354">
        <v>1</v>
      </c>
      <c r="E4" s="54" t="s">
        <v>1108</v>
      </c>
    </row>
    <row r="5" spans="1:5">
      <c r="A5" s="211" t="s">
        <v>8</v>
      </c>
      <c r="B5" s="247" t="s">
        <v>1608</v>
      </c>
      <c r="C5" s="211" t="s">
        <v>13</v>
      </c>
      <c r="D5" s="59">
        <v>1</v>
      </c>
      <c r="E5" s="193" t="s">
        <v>1992</v>
      </c>
    </row>
    <row r="6" spans="1:5">
      <c r="A6" s="355">
        <v>1</v>
      </c>
      <c r="B6" s="247" t="s">
        <v>1609</v>
      </c>
      <c r="C6" s="355" t="s">
        <v>23</v>
      </c>
      <c r="D6" s="355">
        <v>2</v>
      </c>
      <c r="E6" s="205" t="s">
        <v>1967</v>
      </c>
    </row>
    <row r="7" spans="1:5">
      <c r="A7" s="356" t="s">
        <v>14</v>
      </c>
      <c r="B7" s="226" t="s">
        <v>1610</v>
      </c>
      <c r="C7" s="356" t="s">
        <v>16</v>
      </c>
      <c r="D7" s="356">
        <v>2</v>
      </c>
      <c r="E7" s="205"/>
    </row>
    <row r="8" spans="1:5">
      <c r="A8" s="356" t="s">
        <v>18</v>
      </c>
      <c r="B8" s="226" t="s">
        <v>1611</v>
      </c>
      <c r="C8" s="356" t="s">
        <v>16</v>
      </c>
      <c r="D8" s="356">
        <v>2</v>
      </c>
      <c r="E8" s="205"/>
    </row>
    <row r="9" spans="1:5">
      <c r="A9" s="356" t="s">
        <v>21</v>
      </c>
      <c r="B9" s="226" t="s">
        <v>1612</v>
      </c>
      <c r="C9" s="356" t="s">
        <v>16</v>
      </c>
      <c r="D9" s="356">
        <v>2</v>
      </c>
      <c r="E9" s="205"/>
    </row>
    <row r="10" spans="1:5">
      <c r="A10" s="356" t="s">
        <v>25</v>
      </c>
      <c r="B10" s="226" t="s">
        <v>1613</v>
      </c>
      <c r="C10" s="356" t="s">
        <v>16</v>
      </c>
      <c r="D10" s="198">
        <v>2</v>
      </c>
      <c r="E10" s="205"/>
    </row>
    <row r="11" spans="1:5">
      <c r="A11" s="356" t="s">
        <v>27</v>
      </c>
      <c r="B11" s="226" t="s">
        <v>1614</v>
      </c>
      <c r="C11" s="356" t="s">
        <v>16</v>
      </c>
      <c r="D11" s="198">
        <v>2</v>
      </c>
      <c r="E11" s="205"/>
    </row>
    <row r="12" spans="1:5">
      <c r="A12" s="355">
        <v>2</v>
      </c>
      <c r="B12" s="247" t="s">
        <v>1615</v>
      </c>
      <c r="C12" s="355" t="s">
        <v>23</v>
      </c>
      <c r="D12" s="355">
        <v>2</v>
      </c>
      <c r="E12" s="205" t="s">
        <v>1968</v>
      </c>
    </row>
    <row r="13" spans="1:5">
      <c r="A13" s="356" t="s">
        <v>61</v>
      </c>
      <c r="B13" s="226" t="s">
        <v>1616</v>
      </c>
      <c r="C13" s="356" t="s">
        <v>16</v>
      </c>
      <c r="D13" s="356">
        <v>2</v>
      </c>
      <c r="E13" s="205"/>
    </row>
    <row r="14" spans="1:5" ht="31.2">
      <c r="A14" s="355">
        <v>3</v>
      </c>
      <c r="B14" s="247" t="s">
        <v>1617</v>
      </c>
      <c r="C14" s="355" t="s">
        <v>1618</v>
      </c>
      <c r="D14" s="355">
        <v>2</v>
      </c>
      <c r="E14" s="205" t="s">
        <v>1969</v>
      </c>
    </row>
    <row r="15" spans="1:5">
      <c r="A15" s="356" t="s">
        <v>75</v>
      </c>
      <c r="B15" s="226" t="s">
        <v>1619</v>
      </c>
      <c r="C15" s="356" t="s">
        <v>16</v>
      </c>
      <c r="D15" s="356">
        <v>2</v>
      </c>
      <c r="E15" s="205"/>
    </row>
    <row r="16" spans="1:5">
      <c r="A16" s="356" t="s">
        <v>78</v>
      </c>
      <c r="B16" s="226" t="s">
        <v>1620</v>
      </c>
      <c r="C16" s="356" t="s">
        <v>48</v>
      </c>
      <c r="D16" s="356">
        <v>2</v>
      </c>
      <c r="E16" s="205"/>
    </row>
    <row r="17" spans="1:5" ht="31.2">
      <c r="A17" s="355">
        <v>4</v>
      </c>
      <c r="B17" s="247" t="s">
        <v>1621</v>
      </c>
      <c r="C17" s="355" t="s">
        <v>23</v>
      </c>
      <c r="D17" s="355">
        <v>1</v>
      </c>
      <c r="E17" s="205" t="s">
        <v>1967</v>
      </c>
    </row>
    <row r="18" spans="1:5">
      <c r="A18" s="356" t="s">
        <v>84</v>
      </c>
      <c r="B18" s="226" t="s">
        <v>1622</v>
      </c>
      <c r="C18" s="356" t="s">
        <v>23</v>
      </c>
      <c r="D18" s="356">
        <v>1</v>
      </c>
      <c r="E18" s="205"/>
    </row>
    <row r="19" spans="1:5">
      <c r="A19" s="356" t="s">
        <v>86</v>
      </c>
      <c r="B19" s="226" t="s">
        <v>1623</v>
      </c>
      <c r="C19" s="356" t="s">
        <v>16</v>
      </c>
      <c r="D19" s="356">
        <v>1</v>
      </c>
      <c r="E19" s="205"/>
    </row>
    <row r="20" spans="1:5">
      <c r="A20" s="355">
        <v>5</v>
      </c>
      <c r="B20" s="247" t="s">
        <v>1624</v>
      </c>
      <c r="C20" s="355" t="s">
        <v>23</v>
      </c>
      <c r="D20" s="355">
        <v>1</v>
      </c>
      <c r="E20" s="205" t="s">
        <v>1967</v>
      </c>
    </row>
    <row r="21" spans="1:5">
      <c r="A21" s="356" t="s">
        <v>124</v>
      </c>
      <c r="B21" s="226" t="s">
        <v>1625</v>
      </c>
      <c r="C21" s="356" t="s">
        <v>16</v>
      </c>
      <c r="D21" s="356">
        <v>1</v>
      </c>
      <c r="E21" s="205"/>
    </row>
    <row r="22" spans="1:5">
      <c r="A22" s="356" t="s">
        <v>127</v>
      </c>
      <c r="B22" s="226" t="s">
        <v>1626</v>
      </c>
      <c r="C22" s="356" t="s">
        <v>16</v>
      </c>
      <c r="D22" s="356">
        <v>1</v>
      </c>
      <c r="E22" s="205"/>
    </row>
    <row r="23" spans="1:5">
      <c r="A23" s="211">
        <v>6</v>
      </c>
      <c r="B23" s="247" t="s">
        <v>1627</v>
      </c>
      <c r="C23" s="211" t="s">
        <v>1618</v>
      </c>
      <c r="D23" s="211">
        <v>1</v>
      </c>
      <c r="E23" s="205" t="s">
        <v>1967</v>
      </c>
    </row>
    <row r="24" spans="1:5">
      <c r="A24" s="356" t="s">
        <v>139</v>
      </c>
      <c r="B24" s="226" t="s">
        <v>1628</v>
      </c>
      <c r="C24" s="198" t="s">
        <v>16</v>
      </c>
      <c r="D24" s="198">
        <v>1</v>
      </c>
      <c r="E24" s="205"/>
    </row>
    <row r="25" spans="1:5">
      <c r="A25" s="356" t="s">
        <v>341</v>
      </c>
      <c r="B25" s="226" t="s">
        <v>1629</v>
      </c>
      <c r="C25" s="198" t="s">
        <v>23</v>
      </c>
      <c r="D25" s="198">
        <v>1</v>
      </c>
      <c r="E25" s="205"/>
    </row>
    <row r="26" spans="1:5">
      <c r="A26" s="355">
        <v>7</v>
      </c>
      <c r="B26" s="247" t="s">
        <v>1630</v>
      </c>
      <c r="C26" s="211" t="s">
        <v>1618</v>
      </c>
      <c r="D26" s="211">
        <v>1</v>
      </c>
      <c r="E26" s="205" t="s">
        <v>1967</v>
      </c>
    </row>
    <row r="27" spans="1:5">
      <c r="A27" s="356" t="s">
        <v>168</v>
      </c>
      <c r="B27" s="226" t="s">
        <v>1631</v>
      </c>
      <c r="C27" s="198" t="s">
        <v>16</v>
      </c>
      <c r="D27" s="198">
        <v>1</v>
      </c>
      <c r="E27" s="205"/>
    </row>
    <row r="28" spans="1:5">
      <c r="A28" s="356" t="s">
        <v>171</v>
      </c>
      <c r="B28" s="226" t="s">
        <v>1632</v>
      </c>
      <c r="C28" s="198" t="s">
        <v>23</v>
      </c>
      <c r="D28" s="198">
        <v>1</v>
      </c>
      <c r="E28" s="205"/>
    </row>
    <row r="29" spans="1:5">
      <c r="A29" s="211">
        <v>8</v>
      </c>
      <c r="B29" s="247" t="s">
        <v>1633</v>
      </c>
      <c r="C29" s="211" t="s">
        <v>23</v>
      </c>
      <c r="D29" s="211">
        <v>1</v>
      </c>
      <c r="E29" s="205" t="s">
        <v>1967</v>
      </c>
    </row>
    <row r="30" spans="1:5" ht="31.2">
      <c r="A30" s="198" t="s">
        <v>187</v>
      </c>
      <c r="B30" s="226" t="s">
        <v>1634</v>
      </c>
      <c r="C30" s="198" t="s">
        <v>23</v>
      </c>
      <c r="D30" s="198">
        <v>1</v>
      </c>
      <c r="E30" s="205"/>
    </row>
    <row r="31" spans="1:5">
      <c r="A31" s="211">
        <v>9</v>
      </c>
      <c r="B31" s="247" t="s">
        <v>1635</v>
      </c>
      <c r="C31" s="211" t="s">
        <v>1618</v>
      </c>
      <c r="D31" s="211">
        <v>1</v>
      </c>
      <c r="E31" s="205" t="s">
        <v>1967</v>
      </c>
    </row>
    <row r="32" spans="1:5">
      <c r="A32" s="198" t="s">
        <v>212</v>
      </c>
      <c r="B32" s="226" t="s">
        <v>1636</v>
      </c>
      <c r="C32" s="198" t="s">
        <v>23</v>
      </c>
      <c r="D32" s="198">
        <v>1</v>
      </c>
      <c r="E32" s="205"/>
    </row>
    <row r="33" spans="1:5">
      <c r="A33" s="198"/>
      <c r="B33" s="226" t="s">
        <v>1637</v>
      </c>
      <c r="C33" s="198"/>
      <c r="D33" s="198"/>
      <c r="E33" s="205"/>
    </row>
    <row r="34" spans="1:5">
      <c r="A34" s="198"/>
      <c r="B34" s="226" t="s">
        <v>1638</v>
      </c>
      <c r="C34" s="198"/>
      <c r="D34" s="198"/>
      <c r="E34" s="205"/>
    </row>
    <row r="35" spans="1:5">
      <c r="A35" s="211"/>
      <c r="B35" s="226" t="s">
        <v>1639</v>
      </c>
      <c r="C35" s="198"/>
      <c r="D35" s="198"/>
      <c r="E35" s="205"/>
    </row>
    <row r="36" spans="1:5">
      <c r="A36" s="211">
        <v>10</v>
      </c>
      <c r="B36" s="247" t="s">
        <v>1640</v>
      </c>
      <c r="C36" s="211" t="s">
        <v>970</v>
      </c>
      <c r="D36" s="211">
        <v>1</v>
      </c>
      <c r="E36" s="205" t="s">
        <v>1967</v>
      </c>
    </row>
    <row r="37" spans="1:5">
      <c r="A37" s="356" t="s">
        <v>220</v>
      </c>
      <c r="B37" s="226" t="s">
        <v>1641</v>
      </c>
      <c r="C37" s="198" t="s">
        <v>48</v>
      </c>
      <c r="D37" s="198">
        <v>2</v>
      </c>
      <c r="E37" s="205"/>
    </row>
    <row r="38" spans="1:5">
      <c r="A38" s="356" t="s">
        <v>222</v>
      </c>
      <c r="B38" s="226" t="s">
        <v>1642</v>
      </c>
      <c r="C38" s="198" t="s">
        <v>48</v>
      </c>
      <c r="D38" s="198">
        <v>2</v>
      </c>
      <c r="E38" s="205"/>
    </row>
    <row r="39" spans="1:5">
      <c r="A39" s="356" t="s">
        <v>225</v>
      </c>
      <c r="B39" s="226" t="s">
        <v>1643</v>
      </c>
      <c r="C39" s="198" t="s">
        <v>1644</v>
      </c>
      <c r="D39" s="198">
        <v>2</v>
      </c>
      <c r="E39" s="205"/>
    </row>
    <row r="40" spans="1:5">
      <c r="A40" s="211">
        <v>11</v>
      </c>
      <c r="B40" s="247" t="s">
        <v>1645</v>
      </c>
      <c r="C40" s="211" t="s">
        <v>970</v>
      </c>
      <c r="D40" s="211">
        <v>1</v>
      </c>
      <c r="E40" s="205" t="s">
        <v>1967</v>
      </c>
    </row>
    <row r="41" spans="1:5">
      <c r="A41" s="356" t="s">
        <v>229</v>
      </c>
      <c r="B41" s="226" t="s">
        <v>1646</v>
      </c>
      <c r="C41" s="356" t="s">
        <v>23</v>
      </c>
      <c r="D41" s="356">
        <v>1</v>
      </c>
      <c r="E41" s="205"/>
    </row>
    <row r="42" spans="1:5">
      <c r="A42" s="356"/>
      <c r="B42" s="226" t="s">
        <v>1647</v>
      </c>
      <c r="C42" s="356"/>
      <c r="D42" s="356"/>
      <c r="E42" s="205"/>
    </row>
    <row r="43" spans="1:5">
      <c r="A43" s="356"/>
      <c r="B43" s="226" t="s">
        <v>1648</v>
      </c>
      <c r="C43" s="356"/>
      <c r="D43" s="356"/>
      <c r="E43" s="205"/>
    </row>
    <row r="44" spans="1:5">
      <c r="A44" s="356"/>
      <c r="B44" s="226" t="s">
        <v>1649</v>
      </c>
      <c r="C44" s="356"/>
      <c r="D44" s="356"/>
      <c r="E44" s="205"/>
    </row>
    <row r="45" spans="1:5">
      <c r="A45" s="356"/>
      <c r="B45" s="226" t="s">
        <v>1650</v>
      </c>
      <c r="C45" s="356"/>
      <c r="D45" s="356"/>
      <c r="E45" s="205"/>
    </row>
    <row r="46" spans="1:5">
      <c r="A46" s="198" t="s">
        <v>353</v>
      </c>
      <c r="B46" s="226" t="s">
        <v>1651</v>
      </c>
      <c r="C46" s="198" t="s">
        <v>23</v>
      </c>
      <c r="D46" s="198">
        <v>2</v>
      </c>
      <c r="E46" s="205"/>
    </row>
    <row r="47" spans="1:5">
      <c r="A47" s="198" t="s">
        <v>354</v>
      </c>
      <c r="B47" s="226" t="s">
        <v>1652</v>
      </c>
      <c r="C47" s="198" t="s">
        <v>23</v>
      </c>
      <c r="D47" s="198">
        <v>2</v>
      </c>
      <c r="E47" s="205"/>
    </row>
    <row r="48" spans="1:5">
      <c r="A48" s="211">
        <v>12</v>
      </c>
      <c r="B48" s="247" t="s">
        <v>1653</v>
      </c>
      <c r="C48" s="211" t="s">
        <v>970</v>
      </c>
      <c r="D48" s="211">
        <v>1</v>
      </c>
      <c r="E48" s="205"/>
    </row>
    <row r="49" spans="1:5">
      <c r="A49" s="356" t="s">
        <v>232</v>
      </c>
      <c r="B49" s="226" t="s">
        <v>335</v>
      </c>
      <c r="C49" s="198" t="s">
        <v>23</v>
      </c>
      <c r="D49" s="198">
        <v>1</v>
      </c>
      <c r="E49" s="205" t="s">
        <v>1968</v>
      </c>
    </row>
    <row r="50" spans="1:5" ht="31.2">
      <c r="A50" s="356" t="s">
        <v>237</v>
      </c>
      <c r="B50" s="226" t="s">
        <v>1654</v>
      </c>
      <c r="C50" s="198" t="s">
        <v>1644</v>
      </c>
      <c r="D50" s="198">
        <v>1</v>
      </c>
      <c r="E50" s="205" t="s">
        <v>1969</v>
      </c>
    </row>
    <row r="51" spans="1:5" ht="31.2">
      <c r="A51" s="211">
        <v>13</v>
      </c>
      <c r="B51" s="247" t="s">
        <v>1655</v>
      </c>
      <c r="C51" s="211" t="s">
        <v>970</v>
      </c>
      <c r="D51" s="211">
        <v>1</v>
      </c>
      <c r="E51" s="205" t="s">
        <v>1969</v>
      </c>
    </row>
    <row r="52" spans="1:5">
      <c r="A52" s="356" t="s">
        <v>247</v>
      </c>
      <c r="B52" s="226" t="s">
        <v>1656</v>
      </c>
      <c r="C52" s="198" t="s">
        <v>23</v>
      </c>
      <c r="D52" s="198">
        <v>2</v>
      </c>
      <c r="E52" s="205"/>
    </row>
    <row r="53" spans="1:5">
      <c r="A53" s="356" t="s">
        <v>249</v>
      </c>
      <c r="B53" s="226" t="s">
        <v>1657</v>
      </c>
      <c r="C53" s="356" t="s">
        <v>1644</v>
      </c>
      <c r="D53" s="356">
        <v>2</v>
      </c>
      <c r="E53" s="205"/>
    </row>
    <row r="54" spans="1:5">
      <c r="A54" s="356" t="s">
        <v>251</v>
      </c>
      <c r="B54" s="226" t="s">
        <v>1658</v>
      </c>
      <c r="C54" s="356" t="s">
        <v>23</v>
      </c>
      <c r="D54" s="356">
        <v>1</v>
      </c>
      <c r="E54" s="205"/>
    </row>
    <row r="55" spans="1:5">
      <c r="A55" s="356" t="s">
        <v>253</v>
      </c>
      <c r="B55" s="226" t="s">
        <v>1659</v>
      </c>
      <c r="C55" s="356" t="s">
        <v>23</v>
      </c>
      <c r="D55" s="356">
        <v>2</v>
      </c>
      <c r="E55" s="205"/>
    </row>
    <row r="56" spans="1:5" ht="31.2">
      <c r="A56" s="211">
        <v>14</v>
      </c>
      <c r="B56" s="247" t="s">
        <v>1660</v>
      </c>
      <c r="C56" s="211" t="s">
        <v>970</v>
      </c>
      <c r="D56" s="211">
        <v>1</v>
      </c>
      <c r="E56" s="205" t="s">
        <v>1969</v>
      </c>
    </row>
    <row r="57" spans="1:5">
      <c r="A57" s="198" t="s">
        <v>262</v>
      </c>
      <c r="B57" s="226" t="s">
        <v>1661</v>
      </c>
      <c r="C57" s="198" t="s">
        <v>23</v>
      </c>
      <c r="D57" s="198">
        <v>2</v>
      </c>
      <c r="E57" s="205"/>
    </row>
    <row r="58" spans="1:5">
      <c r="A58" s="198" t="s">
        <v>270</v>
      </c>
      <c r="B58" s="226" t="s">
        <v>68</v>
      </c>
      <c r="C58" s="198" t="s">
        <v>16</v>
      </c>
      <c r="D58" s="198">
        <v>2</v>
      </c>
      <c r="E58" s="205"/>
    </row>
    <row r="59" spans="1:5">
      <c r="A59" s="198" t="s">
        <v>271</v>
      </c>
      <c r="B59" s="226" t="s">
        <v>1662</v>
      </c>
      <c r="C59" s="198" t="s">
        <v>23</v>
      </c>
      <c r="D59" s="198">
        <v>1</v>
      </c>
      <c r="E59" s="205"/>
    </row>
    <row r="60" spans="1:5">
      <c r="A60" s="211">
        <v>15</v>
      </c>
      <c r="B60" s="247" t="s">
        <v>1663</v>
      </c>
      <c r="C60" s="211" t="s">
        <v>970</v>
      </c>
      <c r="D60" s="211">
        <v>1</v>
      </c>
      <c r="E60" s="205" t="s">
        <v>1968</v>
      </c>
    </row>
    <row r="61" spans="1:5">
      <c r="A61" s="198" t="s">
        <v>305</v>
      </c>
      <c r="B61" s="226" t="s">
        <v>1664</v>
      </c>
      <c r="C61" s="198" t="s">
        <v>16</v>
      </c>
      <c r="D61" s="356">
        <v>1</v>
      </c>
      <c r="E61" s="205"/>
    </row>
    <row r="62" spans="1:5">
      <c r="A62" s="198" t="s">
        <v>307</v>
      </c>
      <c r="B62" s="226" t="s">
        <v>1665</v>
      </c>
      <c r="C62" s="198" t="s">
        <v>16</v>
      </c>
      <c r="D62" s="356">
        <v>2</v>
      </c>
      <c r="E62" s="205"/>
    </row>
    <row r="63" spans="1:5">
      <c r="A63" s="198" t="s">
        <v>1666</v>
      </c>
      <c r="B63" s="226" t="s">
        <v>98</v>
      </c>
      <c r="C63" s="198" t="s">
        <v>16</v>
      </c>
      <c r="D63" s="198">
        <v>1</v>
      </c>
      <c r="E63" s="205"/>
    </row>
    <row r="64" spans="1:5">
      <c r="A64" s="198" t="s">
        <v>1667</v>
      </c>
      <c r="B64" s="226" t="s">
        <v>101</v>
      </c>
      <c r="C64" s="198" t="s">
        <v>16</v>
      </c>
      <c r="D64" s="356">
        <v>2</v>
      </c>
      <c r="E64" s="205"/>
    </row>
    <row r="65" spans="1:5">
      <c r="A65" s="198" t="s">
        <v>1668</v>
      </c>
      <c r="B65" s="226" t="s">
        <v>1669</v>
      </c>
      <c r="C65" s="356" t="s">
        <v>23</v>
      </c>
      <c r="D65" s="356">
        <v>1</v>
      </c>
      <c r="E65" s="205"/>
    </row>
    <row r="66" spans="1:5" ht="31.2">
      <c r="A66" s="198" t="s">
        <v>1670</v>
      </c>
      <c r="B66" s="226" t="s">
        <v>113</v>
      </c>
      <c r="C66" s="356" t="s">
        <v>23</v>
      </c>
      <c r="D66" s="356">
        <v>1</v>
      </c>
      <c r="E66" s="205" t="s">
        <v>1969</v>
      </c>
    </row>
    <row r="67" spans="1:5">
      <c r="A67" s="211">
        <v>16</v>
      </c>
      <c r="B67" s="247" t="s">
        <v>1671</v>
      </c>
      <c r="C67" s="211" t="s">
        <v>970</v>
      </c>
      <c r="D67" s="211">
        <v>1</v>
      </c>
      <c r="E67" s="205"/>
    </row>
    <row r="68" spans="1:5" ht="31.2">
      <c r="A68" s="198" t="s">
        <v>1672</v>
      </c>
      <c r="B68" s="226" t="s">
        <v>1673</v>
      </c>
      <c r="C68" s="198" t="s">
        <v>16</v>
      </c>
      <c r="D68" s="198">
        <v>1</v>
      </c>
      <c r="E68" s="205" t="s">
        <v>1969</v>
      </c>
    </row>
    <row r="69" spans="1:5">
      <c r="A69" s="198" t="s">
        <v>1674</v>
      </c>
      <c r="B69" s="226" t="s">
        <v>1675</v>
      </c>
      <c r="C69" s="198" t="s">
        <v>16</v>
      </c>
      <c r="D69" s="198">
        <v>3</v>
      </c>
      <c r="E69" s="205"/>
    </row>
    <row r="70" spans="1:5" ht="31.2">
      <c r="A70" s="198"/>
      <c r="B70" s="226" t="s">
        <v>1676</v>
      </c>
      <c r="C70" s="198"/>
      <c r="D70" s="198"/>
      <c r="E70" s="205"/>
    </row>
    <row r="71" spans="1:5">
      <c r="A71" s="198" t="s">
        <v>1677</v>
      </c>
      <c r="B71" s="226" t="s">
        <v>174</v>
      </c>
      <c r="C71" s="198" t="s">
        <v>16</v>
      </c>
      <c r="D71" s="198">
        <v>2</v>
      </c>
      <c r="E71" s="205"/>
    </row>
    <row r="72" spans="1:5">
      <c r="A72" s="198" t="s">
        <v>1678</v>
      </c>
      <c r="B72" s="226" t="s">
        <v>176</v>
      </c>
      <c r="C72" s="198" t="s">
        <v>16</v>
      </c>
      <c r="D72" s="198">
        <v>2</v>
      </c>
      <c r="E72" s="205"/>
    </row>
    <row r="73" spans="1:5" ht="31.2">
      <c r="A73" s="198" t="s">
        <v>1679</v>
      </c>
      <c r="B73" s="226" t="s">
        <v>179</v>
      </c>
      <c r="C73" s="198" t="s">
        <v>1680</v>
      </c>
      <c r="D73" s="198">
        <v>1</v>
      </c>
      <c r="E73" s="205" t="s">
        <v>1969</v>
      </c>
    </row>
    <row r="74" spans="1:5">
      <c r="A74" s="198" t="s">
        <v>1681</v>
      </c>
      <c r="B74" s="226" t="s">
        <v>1682</v>
      </c>
      <c r="C74" s="198" t="s">
        <v>23</v>
      </c>
      <c r="D74" s="198">
        <v>3</v>
      </c>
      <c r="E74" s="205"/>
    </row>
    <row r="75" spans="1:5">
      <c r="A75" s="198" t="s">
        <v>1683</v>
      </c>
      <c r="B75" s="226" t="s">
        <v>181</v>
      </c>
      <c r="C75" s="198" t="s">
        <v>16</v>
      </c>
      <c r="D75" s="198">
        <v>1</v>
      </c>
      <c r="E75" s="205"/>
    </row>
    <row r="76" spans="1:5">
      <c r="A76" s="211">
        <v>17</v>
      </c>
      <c r="B76" s="247" t="s">
        <v>1684</v>
      </c>
      <c r="C76" s="211" t="s">
        <v>970</v>
      </c>
      <c r="D76" s="211">
        <v>1</v>
      </c>
      <c r="E76" s="205"/>
    </row>
    <row r="77" spans="1:5">
      <c r="A77" s="198" t="s">
        <v>1685</v>
      </c>
      <c r="B77" s="226" t="s">
        <v>1686</v>
      </c>
      <c r="C77" s="198" t="s">
        <v>23</v>
      </c>
      <c r="D77" s="198">
        <v>1</v>
      </c>
      <c r="E77" s="205"/>
    </row>
    <row r="78" spans="1:5" ht="31.2">
      <c r="A78" s="198" t="s">
        <v>1687</v>
      </c>
      <c r="B78" s="226" t="s">
        <v>216</v>
      </c>
      <c r="C78" s="198" t="s">
        <v>970</v>
      </c>
      <c r="D78" s="198">
        <v>1</v>
      </c>
      <c r="E78" s="205"/>
    </row>
    <row r="79" spans="1:5" ht="31.2">
      <c r="A79" s="355">
        <v>18</v>
      </c>
      <c r="B79" s="247" t="s">
        <v>1688</v>
      </c>
      <c r="C79" s="211" t="s">
        <v>970</v>
      </c>
      <c r="D79" s="211">
        <v>1</v>
      </c>
      <c r="E79" s="205" t="s">
        <v>1969</v>
      </c>
    </row>
    <row r="80" spans="1:5">
      <c r="A80" s="198" t="s">
        <v>1689</v>
      </c>
      <c r="B80" s="226" t="s">
        <v>1690</v>
      </c>
      <c r="C80" s="198" t="s">
        <v>23</v>
      </c>
      <c r="D80" s="198">
        <v>1</v>
      </c>
      <c r="E80" s="205"/>
    </row>
    <row r="81" spans="1:5">
      <c r="A81" s="198" t="s">
        <v>1691</v>
      </c>
      <c r="B81" s="226" t="s">
        <v>1692</v>
      </c>
      <c r="C81" s="198" t="s">
        <v>1644</v>
      </c>
      <c r="D81" s="198">
        <v>1</v>
      </c>
      <c r="E81" s="205"/>
    </row>
    <row r="82" spans="1:5">
      <c r="A82" s="198" t="s">
        <v>1693</v>
      </c>
      <c r="B82" s="226" t="s">
        <v>1694</v>
      </c>
      <c r="C82" s="198" t="s">
        <v>23</v>
      </c>
      <c r="D82" s="198">
        <v>1</v>
      </c>
      <c r="E82" s="205"/>
    </row>
    <row r="83" spans="1:5">
      <c r="A83" s="198" t="s">
        <v>1695</v>
      </c>
      <c r="B83" s="226" t="s">
        <v>1696</v>
      </c>
      <c r="C83" s="198" t="s">
        <v>1644</v>
      </c>
      <c r="D83" s="198">
        <v>1</v>
      </c>
      <c r="E83" s="205"/>
    </row>
    <row r="84" spans="1:5">
      <c r="A84" s="198" t="s">
        <v>1697</v>
      </c>
      <c r="B84" s="226" t="s">
        <v>1698</v>
      </c>
      <c r="C84" s="198" t="s">
        <v>23</v>
      </c>
      <c r="D84" s="198">
        <v>1</v>
      </c>
      <c r="E84" s="205"/>
    </row>
    <row r="85" spans="1:5">
      <c r="A85" s="198" t="s">
        <v>1699</v>
      </c>
      <c r="B85" s="226" t="s">
        <v>1700</v>
      </c>
      <c r="C85" s="198" t="s">
        <v>23</v>
      </c>
      <c r="D85" s="198">
        <v>2</v>
      </c>
      <c r="E85" s="205"/>
    </row>
    <row r="86" spans="1:5">
      <c r="A86" s="198" t="s">
        <v>1701</v>
      </c>
      <c r="B86" s="226" t="s">
        <v>1702</v>
      </c>
      <c r="C86" s="198" t="s">
        <v>23</v>
      </c>
      <c r="D86" s="198">
        <v>1</v>
      </c>
      <c r="E86" s="205"/>
    </row>
    <row r="87" spans="1:5">
      <c r="A87" s="198" t="s">
        <v>1703</v>
      </c>
      <c r="B87" s="226" t="s">
        <v>1704</v>
      </c>
      <c r="C87" s="198" t="s">
        <v>16</v>
      </c>
      <c r="D87" s="198">
        <v>2</v>
      </c>
      <c r="E87" s="205"/>
    </row>
    <row r="88" spans="1:5">
      <c r="A88" s="355">
        <v>20</v>
      </c>
      <c r="B88" s="247" t="s">
        <v>1705</v>
      </c>
      <c r="C88" s="355" t="s">
        <v>970</v>
      </c>
      <c r="D88" s="355">
        <v>1</v>
      </c>
      <c r="E88" s="205" t="s">
        <v>1967</v>
      </c>
    </row>
    <row r="89" spans="1:5">
      <c r="A89" s="356">
        <v>20.100000000000001</v>
      </c>
      <c r="B89" s="226" t="s">
        <v>1706</v>
      </c>
      <c r="C89" s="356" t="s">
        <v>1707</v>
      </c>
      <c r="D89" s="356">
        <v>6</v>
      </c>
      <c r="E89" s="205"/>
    </row>
    <row r="90" spans="1:5">
      <c r="A90" s="356">
        <v>20.2</v>
      </c>
      <c r="B90" s="226" t="s">
        <v>1708</v>
      </c>
      <c r="C90" s="356" t="s">
        <v>1707</v>
      </c>
      <c r="D90" s="356">
        <v>6</v>
      </c>
      <c r="E90" s="205"/>
    </row>
    <row r="91" spans="1:5">
      <c r="A91" s="356">
        <v>20.3</v>
      </c>
      <c r="B91" s="226" t="s">
        <v>1709</v>
      </c>
      <c r="C91" s="356" t="s">
        <v>1618</v>
      </c>
      <c r="D91" s="356">
        <v>2</v>
      </c>
      <c r="E91" s="205"/>
    </row>
    <row r="92" spans="1:5">
      <c r="A92" s="356">
        <v>20.399999999999999</v>
      </c>
      <c r="B92" s="226" t="s">
        <v>1710</v>
      </c>
      <c r="C92" s="356" t="s">
        <v>1618</v>
      </c>
      <c r="D92" s="356">
        <v>1</v>
      </c>
      <c r="E92" s="205"/>
    </row>
    <row r="93" spans="1:5">
      <c r="A93" s="356">
        <v>20.5</v>
      </c>
      <c r="B93" s="226" t="s">
        <v>1711</v>
      </c>
      <c r="C93" s="356" t="s">
        <v>1618</v>
      </c>
      <c r="D93" s="356">
        <v>1</v>
      </c>
      <c r="E93" s="205"/>
    </row>
    <row r="94" spans="1:5">
      <c r="A94" s="356">
        <v>20.6</v>
      </c>
      <c r="B94" s="226" t="s">
        <v>1712</v>
      </c>
      <c r="C94" s="356" t="s">
        <v>245</v>
      </c>
      <c r="D94" s="356">
        <v>1</v>
      </c>
      <c r="E94" s="205"/>
    </row>
    <row r="95" spans="1:5">
      <c r="A95" s="355"/>
      <c r="B95" s="226" t="s">
        <v>1713</v>
      </c>
      <c r="C95" s="355"/>
      <c r="D95" s="355"/>
      <c r="E95" s="205"/>
    </row>
    <row r="96" spans="1:5">
      <c r="A96" s="355">
        <v>21</v>
      </c>
      <c r="B96" s="247" t="s">
        <v>1714</v>
      </c>
      <c r="C96" s="211" t="s">
        <v>970</v>
      </c>
      <c r="D96" s="211">
        <v>1</v>
      </c>
      <c r="E96" s="205" t="s">
        <v>1967</v>
      </c>
    </row>
    <row r="97" spans="1:5">
      <c r="A97" s="198" t="s">
        <v>1715</v>
      </c>
      <c r="B97" s="226" t="s">
        <v>248</v>
      </c>
      <c r="C97" s="356" t="s">
        <v>16</v>
      </c>
      <c r="D97" s="356">
        <v>5</v>
      </c>
      <c r="E97" s="205"/>
    </row>
    <row r="98" spans="1:5">
      <c r="A98" s="198" t="s">
        <v>1716</v>
      </c>
      <c r="B98" s="226" t="s">
        <v>1717</v>
      </c>
      <c r="C98" s="356" t="s">
        <v>16</v>
      </c>
      <c r="D98" s="356">
        <v>10</v>
      </c>
      <c r="E98" s="205"/>
    </row>
    <row r="99" spans="1:5">
      <c r="A99" s="198" t="s">
        <v>1718</v>
      </c>
      <c r="B99" s="226" t="s">
        <v>1719</v>
      </c>
      <c r="C99" s="356" t="s">
        <v>16</v>
      </c>
      <c r="D99" s="356">
        <v>5</v>
      </c>
      <c r="E99" s="205"/>
    </row>
    <row r="100" spans="1:5">
      <c r="A100" s="198" t="s">
        <v>1720</v>
      </c>
      <c r="B100" s="226" t="s">
        <v>1721</v>
      </c>
      <c r="C100" s="356" t="s">
        <v>23</v>
      </c>
      <c r="D100" s="356">
        <v>1</v>
      </c>
      <c r="E100" s="205"/>
    </row>
    <row r="101" spans="1:5">
      <c r="A101" s="198" t="s">
        <v>1722</v>
      </c>
      <c r="B101" s="226" t="s">
        <v>1723</v>
      </c>
      <c r="C101" s="356" t="s">
        <v>245</v>
      </c>
      <c r="D101" s="356">
        <v>1</v>
      </c>
      <c r="E101" s="205"/>
    </row>
    <row r="102" spans="1:5">
      <c r="A102" s="198" t="s">
        <v>1724</v>
      </c>
      <c r="B102" s="226" t="s">
        <v>1725</v>
      </c>
      <c r="C102" s="356" t="s">
        <v>23</v>
      </c>
      <c r="D102" s="356">
        <v>20</v>
      </c>
      <c r="E102" s="205"/>
    </row>
    <row r="103" spans="1:5">
      <c r="A103" s="198" t="s">
        <v>1726</v>
      </c>
      <c r="B103" s="226" t="s">
        <v>1727</v>
      </c>
      <c r="C103" s="356" t="s">
        <v>1728</v>
      </c>
      <c r="D103" s="356">
        <v>200</v>
      </c>
      <c r="E103" s="205"/>
    </row>
    <row r="104" spans="1:5">
      <c r="A104" s="198" t="s">
        <v>1729</v>
      </c>
      <c r="B104" s="226" t="s">
        <v>1730</v>
      </c>
      <c r="C104" s="356" t="s">
        <v>278</v>
      </c>
      <c r="D104" s="356">
        <v>1</v>
      </c>
      <c r="E104" s="205"/>
    </row>
    <row r="105" spans="1:5">
      <c r="A105" s="198" t="s">
        <v>1731</v>
      </c>
      <c r="B105" s="226" t="s">
        <v>1732</v>
      </c>
      <c r="C105" s="356" t="s">
        <v>970</v>
      </c>
      <c r="D105" s="356">
        <v>1</v>
      </c>
      <c r="E105" s="205"/>
    </row>
    <row r="106" spans="1:5">
      <c r="A106" s="198" t="s">
        <v>1733</v>
      </c>
      <c r="B106" s="226" t="s">
        <v>1734</v>
      </c>
      <c r="C106" s="356" t="s">
        <v>970</v>
      </c>
      <c r="D106" s="356">
        <v>1</v>
      </c>
      <c r="E106" s="205"/>
    </row>
    <row r="107" spans="1:5">
      <c r="A107" s="198" t="s">
        <v>1735</v>
      </c>
      <c r="B107" s="226" t="s">
        <v>1736</v>
      </c>
      <c r="C107" s="356" t="s">
        <v>245</v>
      </c>
      <c r="D107" s="356">
        <v>1</v>
      </c>
      <c r="E107" s="205"/>
    </row>
    <row r="108" spans="1:5">
      <c r="A108" s="211">
        <v>22</v>
      </c>
      <c r="B108" s="247" t="s">
        <v>1737</v>
      </c>
      <c r="C108" s="211" t="s">
        <v>970</v>
      </c>
      <c r="D108" s="211">
        <v>1</v>
      </c>
      <c r="E108" s="205" t="s">
        <v>1968</v>
      </c>
    </row>
    <row r="109" spans="1:5">
      <c r="A109" s="198" t="s">
        <v>1738</v>
      </c>
      <c r="B109" s="226" t="s">
        <v>1739</v>
      </c>
      <c r="C109" s="198" t="s">
        <v>23</v>
      </c>
      <c r="D109" s="198">
        <v>1</v>
      </c>
      <c r="E109" s="205"/>
    </row>
    <row r="110" spans="1:5">
      <c r="A110" s="198" t="s">
        <v>1740</v>
      </c>
      <c r="B110" s="226" t="s">
        <v>1741</v>
      </c>
      <c r="C110" s="198" t="s">
        <v>48</v>
      </c>
      <c r="D110" s="198">
        <v>8</v>
      </c>
      <c r="E110" s="205"/>
    </row>
    <row r="111" spans="1:5">
      <c r="A111" s="198" t="s">
        <v>1742</v>
      </c>
      <c r="B111" s="226" t="s">
        <v>1743</v>
      </c>
      <c r="C111" s="198" t="s">
        <v>23</v>
      </c>
      <c r="D111" s="198">
        <v>1</v>
      </c>
      <c r="E111" s="205"/>
    </row>
    <row r="112" spans="1:5">
      <c r="A112" s="415" t="s">
        <v>1744</v>
      </c>
      <c r="B112" s="226" t="s">
        <v>1745</v>
      </c>
      <c r="C112" s="198" t="s">
        <v>23</v>
      </c>
      <c r="D112" s="198">
        <v>1</v>
      </c>
      <c r="E112" s="205"/>
    </row>
    <row r="113" spans="1:5">
      <c r="A113" s="415"/>
      <c r="B113" s="226" t="s">
        <v>1746</v>
      </c>
      <c r="C113" s="198" t="s">
        <v>23</v>
      </c>
      <c r="D113" s="198">
        <v>1</v>
      </c>
      <c r="E113" s="205"/>
    </row>
    <row r="114" spans="1:5">
      <c r="A114" s="415"/>
      <c r="B114" s="226" t="s">
        <v>1747</v>
      </c>
      <c r="C114" s="198" t="s">
        <v>23</v>
      </c>
      <c r="D114" s="198">
        <v>2</v>
      </c>
      <c r="E114" s="205"/>
    </row>
    <row r="115" spans="1:5">
      <c r="A115" s="415"/>
      <c r="B115" s="226" t="s">
        <v>1747</v>
      </c>
      <c r="C115" s="198" t="s">
        <v>23</v>
      </c>
      <c r="D115" s="198">
        <v>2</v>
      </c>
      <c r="E115" s="205"/>
    </row>
    <row r="116" spans="1:5">
      <c r="A116" s="198" t="s">
        <v>1748</v>
      </c>
      <c r="B116" s="226" t="s">
        <v>1749</v>
      </c>
      <c r="C116" s="198" t="s">
        <v>23</v>
      </c>
      <c r="D116" s="198">
        <v>1</v>
      </c>
      <c r="E116" s="205"/>
    </row>
    <row r="117" spans="1:5">
      <c r="A117" s="198" t="s">
        <v>1750</v>
      </c>
      <c r="B117" s="226" t="s">
        <v>1751</v>
      </c>
      <c r="C117" s="198" t="s">
        <v>23</v>
      </c>
      <c r="D117" s="198">
        <v>1</v>
      </c>
      <c r="E117" s="205"/>
    </row>
    <row r="118" spans="1:5">
      <c r="A118" s="198" t="s">
        <v>1752</v>
      </c>
      <c r="B118" s="226" t="s">
        <v>1753</v>
      </c>
      <c r="C118" s="198" t="s">
        <v>23</v>
      </c>
      <c r="D118" s="198">
        <v>1</v>
      </c>
      <c r="E118" s="205"/>
    </row>
    <row r="119" spans="1:5">
      <c r="A119" s="198" t="s">
        <v>1754</v>
      </c>
      <c r="B119" s="226" t="s">
        <v>1755</v>
      </c>
      <c r="C119" s="198" t="s">
        <v>927</v>
      </c>
      <c r="D119" s="198">
        <v>1</v>
      </c>
      <c r="E119" s="205"/>
    </row>
    <row r="120" spans="1:5">
      <c r="A120" s="211" t="s">
        <v>310</v>
      </c>
      <c r="B120" s="247" t="s">
        <v>1756</v>
      </c>
      <c r="C120" s="198" t="s">
        <v>970</v>
      </c>
      <c r="D120" s="59">
        <v>1</v>
      </c>
      <c r="E120" s="205"/>
    </row>
    <row r="121" spans="1:5">
      <c r="A121" s="356">
        <v>1</v>
      </c>
      <c r="B121" s="357" t="s">
        <v>1757</v>
      </c>
      <c r="C121" s="356" t="s">
        <v>401</v>
      </c>
      <c r="D121" s="356">
        <v>3</v>
      </c>
      <c r="E121" s="205" t="s">
        <v>1970</v>
      </c>
    </row>
    <row r="122" spans="1:5" ht="31.2">
      <c r="A122" s="356">
        <v>2</v>
      </c>
      <c r="B122" s="357" t="s">
        <v>1758</v>
      </c>
      <c r="C122" s="356" t="s">
        <v>401</v>
      </c>
      <c r="D122" s="356">
        <v>3</v>
      </c>
      <c r="E122" s="205" t="s">
        <v>1971</v>
      </c>
    </row>
    <row r="123" spans="1:5">
      <c r="A123" s="356">
        <v>3</v>
      </c>
      <c r="B123" s="357" t="s">
        <v>1759</v>
      </c>
      <c r="C123" s="356" t="s">
        <v>401</v>
      </c>
      <c r="D123" s="356">
        <v>3</v>
      </c>
      <c r="E123" s="205" t="s">
        <v>1970</v>
      </c>
    </row>
    <row r="124" spans="1:5">
      <c r="A124" s="356">
        <v>4</v>
      </c>
      <c r="B124" s="357" t="s">
        <v>1760</v>
      </c>
      <c r="C124" s="356" t="s">
        <v>401</v>
      </c>
      <c r="D124" s="356">
        <v>3</v>
      </c>
      <c r="E124" s="205" t="s">
        <v>1970</v>
      </c>
    </row>
    <row r="125" spans="1:5">
      <c r="A125" s="356">
        <v>5</v>
      </c>
      <c r="B125" s="357" t="s">
        <v>1761</v>
      </c>
      <c r="C125" s="356" t="s">
        <v>401</v>
      </c>
      <c r="D125" s="356">
        <v>3</v>
      </c>
      <c r="E125" s="205" t="s">
        <v>1970</v>
      </c>
    </row>
    <row r="126" spans="1:5">
      <c r="A126" s="356">
        <v>6</v>
      </c>
      <c r="B126" s="357" t="s">
        <v>1762</v>
      </c>
      <c r="C126" s="356" t="s">
        <v>401</v>
      </c>
      <c r="D126" s="356">
        <v>3</v>
      </c>
      <c r="E126" s="205" t="s">
        <v>1970</v>
      </c>
    </row>
    <row r="127" spans="1:5" ht="31.2">
      <c r="A127" s="356">
        <v>7</v>
      </c>
      <c r="B127" s="357" t="s">
        <v>1763</v>
      </c>
      <c r="C127" s="356" t="s">
        <v>401</v>
      </c>
      <c r="D127" s="356">
        <v>3</v>
      </c>
      <c r="E127" s="205" t="s">
        <v>1971</v>
      </c>
    </row>
    <row r="128" spans="1:5" ht="31.2">
      <c r="A128" s="356">
        <v>8</v>
      </c>
      <c r="B128" s="357" t="s">
        <v>1764</v>
      </c>
      <c r="C128" s="356" t="s">
        <v>401</v>
      </c>
      <c r="D128" s="356">
        <v>3</v>
      </c>
      <c r="E128" s="205" t="s">
        <v>1971</v>
      </c>
    </row>
    <row r="129" spans="1:5">
      <c r="A129" s="356">
        <v>9</v>
      </c>
      <c r="B129" s="357" t="s">
        <v>1696</v>
      </c>
      <c r="C129" s="356" t="s">
        <v>401</v>
      </c>
      <c r="D129" s="356">
        <v>3</v>
      </c>
      <c r="E129" s="205" t="s">
        <v>1970</v>
      </c>
    </row>
    <row r="130" spans="1:5">
      <c r="A130" s="356">
        <v>10</v>
      </c>
      <c r="B130" s="357" t="s">
        <v>1765</v>
      </c>
      <c r="C130" s="356" t="s">
        <v>401</v>
      </c>
      <c r="D130" s="356">
        <v>2</v>
      </c>
      <c r="E130" s="205" t="s">
        <v>1970</v>
      </c>
    </row>
    <row r="131" spans="1:5">
      <c r="A131" s="356">
        <v>11</v>
      </c>
      <c r="B131" s="197" t="s">
        <v>1766</v>
      </c>
      <c r="C131" s="356" t="s">
        <v>401</v>
      </c>
      <c r="D131" s="356">
        <v>1</v>
      </c>
      <c r="E131" s="205" t="s">
        <v>1970</v>
      </c>
    </row>
    <row r="132" spans="1:5">
      <c r="A132" s="356">
        <v>12</v>
      </c>
      <c r="B132" s="357" t="s">
        <v>1767</v>
      </c>
      <c r="C132" s="356" t="s">
        <v>401</v>
      </c>
      <c r="D132" s="356">
        <v>1</v>
      </c>
      <c r="E132" s="205" t="s">
        <v>1970</v>
      </c>
    </row>
    <row r="133" spans="1:5">
      <c r="A133" s="356">
        <v>13</v>
      </c>
      <c r="B133" s="357" t="s">
        <v>1768</v>
      </c>
      <c r="C133" s="356" t="s">
        <v>401</v>
      </c>
      <c r="D133" s="356">
        <v>3</v>
      </c>
      <c r="E133" s="205" t="s">
        <v>1970</v>
      </c>
    </row>
    <row r="134" spans="1:5">
      <c r="A134" s="356">
        <v>14</v>
      </c>
      <c r="B134" s="357" t="s">
        <v>1769</v>
      </c>
      <c r="C134" s="356" t="s">
        <v>401</v>
      </c>
      <c r="D134" s="356">
        <v>3</v>
      </c>
      <c r="E134" s="205" t="s">
        <v>1970</v>
      </c>
    </row>
    <row r="135" spans="1:5">
      <c r="A135" s="356">
        <v>15</v>
      </c>
      <c r="B135" s="197" t="s">
        <v>1770</v>
      </c>
      <c r="C135" s="356" t="s">
        <v>615</v>
      </c>
      <c r="D135" s="356">
        <v>3</v>
      </c>
      <c r="E135" s="205" t="s">
        <v>1970</v>
      </c>
    </row>
    <row r="136" spans="1:5">
      <c r="A136" s="356">
        <v>16</v>
      </c>
      <c r="B136" s="357" t="s">
        <v>1771</v>
      </c>
      <c r="C136" s="356" t="s">
        <v>401</v>
      </c>
      <c r="D136" s="356">
        <v>1</v>
      </c>
      <c r="E136" s="205" t="s">
        <v>1970</v>
      </c>
    </row>
    <row r="137" spans="1:5">
      <c r="A137" s="356">
        <v>17</v>
      </c>
      <c r="B137" s="357" t="s">
        <v>1772</v>
      </c>
      <c r="C137" s="356" t="s">
        <v>401</v>
      </c>
      <c r="D137" s="356">
        <v>1</v>
      </c>
      <c r="E137" s="205" t="s">
        <v>1970</v>
      </c>
    </row>
    <row r="138" spans="1:5">
      <c r="A138" s="356">
        <v>18</v>
      </c>
      <c r="B138" s="197" t="s">
        <v>1773</v>
      </c>
      <c r="C138" s="356" t="s">
        <v>970</v>
      </c>
      <c r="D138" s="356">
        <v>1</v>
      </c>
      <c r="E138" s="205" t="s">
        <v>1970</v>
      </c>
    </row>
    <row r="139" spans="1:5">
      <c r="A139" s="356">
        <v>19</v>
      </c>
      <c r="B139" s="197" t="s">
        <v>1774</v>
      </c>
      <c r="C139" s="356" t="s">
        <v>401</v>
      </c>
      <c r="D139" s="356">
        <v>1</v>
      </c>
      <c r="E139" s="205" t="s">
        <v>1972</v>
      </c>
    </row>
    <row r="140" spans="1:5">
      <c r="A140" s="356" t="s">
        <v>1775</v>
      </c>
      <c r="B140" s="197" t="s">
        <v>1776</v>
      </c>
      <c r="C140" s="356"/>
      <c r="D140" s="356"/>
      <c r="E140" s="205"/>
    </row>
    <row r="141" spans="1:5">
      <c r="A141" s="356" t="s">
        <v>1777</v>
      </c>
      <c r="B141" s="197" t="s">
        <v>1778</v>
      </c>
      <c r="C141" s="356" t="s">
        <v>401</v>
      </c>
      <c r="D141" s="356">
        <v>1</v>
      </c>
      <c r="E141" s="205"/>
    </row>
    <row r="142" spans="1:5">
      <c r="A142" s="356" t="s">
        <v>1779</v>
      </c>
      <c r="B142" s="357" t="s">
        <v>1780</v>
      </c>
      <c r="C142" s="356" t="s">
        <v>401</v>
      </c>
      <c r="D142" s="356">
        <v>2</v>
      </c>
      <c r="E142" s="205"/>
    </row>
    <row r="143" spans="1:5">
      <c r="A143" s="356" t="s">
        <v>1781</v>
      </c>
      <c r="B143" s="197" t="s">
        <v>1782</v>
      </c>
      <c r="C143" s="356" t="s">
        <v>401</v>
      </c>
      <c r="D143" s="356">
        <v>2</v>
      </c>
      <c r="E143" s="205"/>
    </row>
    <row r="144" spans="1:5">
      <c r="A144" s="356" t="s">
        <v>1783</v>
      </c>
      <c r="B144" s="197" t="s">
        <v>1784</v>
      </c>
      <c r="C144" s="356" t="s">
        <v>401</v>
      </c>
      <c r="D144" s="356">
        <v>2</v>
      </c>
      <c r="E144" s="205"/>
    </row>
    <row r="145" spans="1:5">
      <c r="A145" s="356" t="s">
        <v>1785</v>
      </c>
      <c r="B145" s="197" t="s">
        <v>1786</v>
      </c>
      <c r="C145" s="356" t="s">
        <v>401</v>
      </c>
      <c r="D145" s="356">
        <v>2</v>
      </c>
      <c r="E145" s="205"/>
    </row>
    <row r="146" spans="1:5">
      <c r="A146" s="356" t="s">
        <v>1787</v>
      </c>
      <c r="B146" s="197" t="s">
        <v>1788</v>
      </c>
      <c r="C146" s="356" t="s">
        <v>401</v>
      </c>
      <c r="D146" s="356">
        <v>2</v>
      </c>
      <c r="E146" s="205"/>
    </row>
    <row r="147" spans="1:5">
      <c r="A147" s="356" t="s">
        <v>1789</v>
      </c>
      <c r="B147" s="197" t="s">
        <v>1790</v>
      </c>
      <c r="C147" s="356" t="s">
        <v>401</v>
      </c>
      <c r="D147" s="356">
        <v>2</v>
      </c>
      <c r="E147" s="205"/>
    </row>
    <row r="148" spans="1:5" ht="31.2">
      <c r="A148" s="356">
        <v>20</v>
      </c>
      <c r="B148" s="197" t="s">
        <v>1791</v>
      </c>
      <c r="C148" s="356" t="s">
        <v>401</v>
      </c>
      <c r="D148" s="356">
        <v>1</v>
      </c>
      <c r="E148" s="205" t="s">
        <v>1971</v>
      </c>
    </row>
    <row r="149" spans="1:5" ht="31.2">
      <c r="A149" s="356">
        <v>21</v>
      </c>
      <c r="B149" s="197" t="s">
        <v>1792</v>
      </c>
      <c r="C149" s="356" t="s">
        <v>401</v>
      </c>
      <c r="D149" s="356">
        <v>3</v>
      </c>
      <c r="E149" s="205" t="s">
        <v>1971</v>
      </c>
    </row>
    <row r="150" spans="1:5">
      <c r="A150" s="356">
        <v>22</v>
      </c>
      <c r="B150" s="197" t="s">
        <v>1793</v>
      </c>
      <c r="C150" s="198" t="s">
        <v>615</v>
      </c>
      <c r="D150" s="356">
        <v>2</v>
      </c>
      <c r="E150" s="205" t="s">
        <v>1972</v>
      </c>
    </row>
    <row r="151" spans="1:5">
      <c r="A151" s="356">
        <v>23</v>
      </c>
      <c r="B151" s="197" t="s">
        <v>1794</v>
      </c>
      <c r="C151" s="198" t="s">
        <v>615</v>
      </c>
      <c r="D151" s="356">
        <v>2</v>
      </c>
      <c r="E151" s="205" t="s">
        <v>1972</v>
      </c>
    </row>
    <row r="152" spans="1:5" ht="31.2">
      <c r="A152" s="356">
        <v>24</v>
      </c>
      <c r="B152" s="197" t="s">
        <v>1795</v>
      </c>
      <c r="C152" s="198" t="s">
        <v>401</v>
      </c>
      <c r="D152" s="356">
        <v>1</v>
      </c>
      <c r="E152" s="205" t="s">
        <v>1971</v>
      </c>
    </row>
    <row r="153" spans="1:5" ht="31.2">
      <c r="A153" s="356">
        <v>25</v>
      </c>
      <c r="B153" s="197" t="s">
        <v>1796</v>
      </c>
      <c r="C153" s="356" t="s">
        <v>401</v>
      </c>
      <c r="D153" s="356">
        <v>1</v>
      </c>
      <c r="E153" s="205" t="s">
        <v>1971</v>
      </c>
    </row>
    <row r="154" spans="1:5">
      <c r="A154" s="356">
        <v>26</v>
      </c>
      <c r="B154" s="197" t="s">
        <v>1797</v>
      </c>
      <c r="C154" s="356" t="s">
        <v>401</v>
      </c>
      <c r="D154" s="356">
        <v>4</v>
      </c>
      <c r="E154" s="205" t="s">
        <v>1970</v>
      </c>
    </row>
    <row r="155" spans="1:5" ht="31.2">
      <c r="A155" s="356">
        <v>27</v>
      </c>
      <c r="B155" s="197" t="s">
        <v>1798</v>
      </c>
      <c r="C155" s="356" t="s">
        <v>401</v>
      </c>
      <c r="D155" s="356">
        <v>3</v>
      </c>
      <c r="E155" s="205" t="s">
        <v>1971</v>
      </c>
    </row>
    <row r="156" spans="1:5" ht="31.2">
      <c r="A156" s="356">
        <v>28</v>
      </c>
      <c r="B156" s="197" t="s">
        <v>1799</v>
      </c>
      <c r="C156" s="356" t="s">
        <v>401</v>
      </c>
      <c r="D156" s="356">
        <v>2</v>
      </c>
      <c r="E156" s="205" t="s">
        <v>1971</v>
      </c>
    </row>
    <row r="157" spans="1:5" ht="31.2">
      <c r="A157" s="356">
        <v>29</v>
      </c>
      <c r="B157" s="197" t="s">
        <v>1800</v>
      </c>
      <c r="C157" s="356" t="s">
        <v>401</v>
      </c>
      <c r="D157" s="356">
        <v>1</v>
      </c>
      <c r="E157" s="205" t="s">
        <v>1971</v>
      </c>
    </row>
    <row r="158" spans="1:5" ht="31.2">
      <c r="A158" s="356">
        <v>30</v>
      </c>
      <c r="B158" s="197" t="s">
        <v>1801</v>
      </c>
      <c r="C158" s="356" t="s">
        <v>401</v>
      </c>
      <c r="D158" s="356">
        <v>1</v>
      </c>
      <c r="E158" s="205" t="s">
        <v>1971</v>
      </c>
    </row>
    <row r="159" spans="1:5">
      <c r="A159" s="356">
        <v>31</v>
      </c>
      <c r="B159" s="197" t="s">
        <v>1802</v>
      </c>
      <c r="C159" s="356" t="s">
        <v>401</v>
      </c>
      <c r="D159" s="356">
        <v>1</v>
      </c>
      <c r="E159" s="205" t="s">
        <v>1970</v>
      </c>
    </row>
    <row r="160" spans="1:5" ht="31.2">
      <c r="A160" s="356">
        <v>32</v>
      </c>
      <c r="B160" s="197" t="s">
        <v>1803</v>
      </c>
      <c r="C160" s="356" t="s">
        <v>401</v>
      </c>
      <c r="D160" s="356">
        <v>1</v>
      </c>
      <c r="E160" s="205" t="s">
        <v>1971</v>
      </c>
    </row>
    <row r="161" spans="1:5" ht="31.2">
      <c r="A161" s="356">
        <v>33</v>
      </c>
      <c r="B161" s="197" t="s">
        <v>1804</v>
      </c>
      <c r="C161" s="356" t="s">
        <v>401</v>
      </c>
      <c r="D161" s="356">
        <v>4</v>
      </c>
      <c r="E161" s="205" t="s">
        <v>1971</v>
      </c>
    </row>
    <row r="162" spans="1:5" ht="31.2">
      <c r="A162" s="356">
        <v>34</v>
      </c>
      <c r="B162" s="197" t="s">
        <v>1805</v>
      </c>
      <c r="C162" s="356"/>
      <c r="D162" s="356">
        <v>3</v>
      </c>
      <c r="E162" s="205" t="s">
        <v>1971</v>
      </c>
    </row>
    <row r="163" spans="1:5" ht="31.2">
      <c r="A163" s="356">
        <v>35</v>
      </c>
      <c r="B163" s="358" t="s">
        <v>1806</v>
      </c>
      <c r="C163" s="356"/>
      <c r="D163" s="356">
        <v>1</v>
      </c>
      <c r="E163" s="205" t="s">
        <v>1971</v>
      </c>
    </row>
    <row r="164" spans="1:5">
      <c r="A164" s="356">
        <v>36</v>
      </c>
      <c r="B164" s="358" t="s">
        <v>1807</v>
      </c>
      <c r="C164" s="358" t="s">
        <v>16</v>
      </c>
      <c r="D164" s="359">
        <v>14</v>
      </c>
      <c r="E164" s="205" t="s">
        <v>1970</v>
      </c>
    </row>
    <row r="165" spans="1:5">
      <c r="A165" s="356">
        <v>37</v>
      </c>
      <c r="B165" s="197" t="s">
        <v>1808</v>
      </c>
      <c r="C165" s="356" t="s">
        <v>401</v>
      </c>
      <c r="D165" s="198">
        <v>3</v>
      </c>
      <c r="E165" s="205" t="s">
        <v>1970</v>
      </c>
    </row>
    <row r="166" spans="1:5">
      <c r="A166" s="356">
        <v>38</v>
      </c>
      <c r="B166" s="197" t="s">
        <v>1809</v>
      </c>
      <c r="C166" s="356" t="s">
        <v>401</v>
      </c>
      <c r="D166" s="356">
        <v>6</v>
      </c>
      <c r="E166" s="205" t="s">
        <v>1970</v>
      </c>
    </row>
    <row r="167" spans="1:5">
      <c r="A167" s="356">
        <v>39</v>
      </c>
      <c r="B167" s="197" t="s">
        <v>1810</v>
      </c>
      <c r="C167" s="356" t="s">
        <v>401</v>
      </c>
      <c r="D167" s="356">
        <v>6</v>
      </c>
      <c r="E167" s="205" t="s">
        <v>1970</v>
      </c>
    </row>
    <row r="168" spans="1:5">
      <c r="A168" s="356">
        <v>40</v>
      </c>
      <c r="B168" s="197" t="s">
        <v>1811</v>
      </c>
      <c r="C168" s="356" t="s">
        <v>401</v>
      </c>
      <c r="D168" s="356">
        <v>6</v>
      </c>
      <c r="E168" s="205" t="s">
        <v>1970</v>
      </c>
    </row>
    <row r="169" spans="1:5" ht="31.2">
      <c r="A169" s="356">
        <v>41</v>
      </c>
      <c r="B169" s="197" t="s">
        <v>1812</v>
      </c>
      <c r="C169" s="356" t="s">
        <v>401</v>
      </c>
      <c r="D169" s="356">
        <v>1</v>
      </c>
      <c r="E169" s="205" t="s">
        <v>1971</v>
      </c>
    </row>
    <row r="170" spans="1:5" ht="31.2">
      <c r="A170" s="356">
        <v>42</v>
      </c>
      <c r="B170" s="197" t="s">
        <v>1813</v>
      </c>
      <c r="C170" s="356" t="s">
        <v>401</v>
      </c>
      <c r="D170" s="198">
        <v>3</v>
      </c>
      <c r="E170" s="205" t="s">
        <v>1971</v>
      </c>
    </row>
    <row r="171" spans="1:5">
      <c r="A171" s="356">
        <v>43</v>
      </c>
      <c r="B171" s="197" t="s">
        <v>1814</v>
      </c>
      <c r="C171" s="356" t="s">
        <v>401</v>
      </c>
      <c r="D171" s="198">
        <v>6</v>
      </c>
      <c r="E171" s="205" t="s">
        <v>1970</v>
      </c>
    </row>
    <row r="172" spans="1:5">
      <c r="A172" s="356">
        <v>44</v>
      </c>
      <c r="B172" s="197" t="s">
        <v>1815</v>
      </c>
      <c r="C172" s="356" t="s">
        <v>615</v>
      </c>
      <c r="D172" s="198">
        <v>1</v>
      </c>
      <c r="E172" s="205" t="s">
        <v>1970</v>
      </c>
    </row>
    <row r="173" spans="1:5">
      <c r="A173" s="356">
        <v>45</v>
      </c>
      <c r="B173" s="197" t="s">
        <v>1816</v>
      </c>
      <c r="C173" s="198" t="s">
        <v>1817</v>
      </c>
      <c r="D173" s="198">
        <v>1</v>
      </c>
      <c r="E173" s="205" t="s">
        <v>1970</v>
      </c>
    </row>
    <row r="174" spans="1:5">
      <c r="A174" s="356">
        <v>46</v>
      </c>
      <c r="B174" s="197" t="s">
        <v>1818</v>
      </c>
      <c r="C174" s="356" t="s">
        <v>1819</v>
      </c>
      <c r="D174" s="198">
        <v>6</v>
      </c>
      <c r="E174" s="205" t="s">
        <v>1970</v>
      </c>
    </row>
    <row r="175" spans="1:5" ht="31.2">
      <c r="A175" s="356">
        <v>47</v>
      </c>
      <c r="B175" s="197" t="s">
        <v>1820</v>
      </c>
      <c r="C175" s="356" t="s">
        <v>615</v>
      </c>
      <c r="D175" s="198">
        <v>1</v>
      </c>
      <c r="E175" s="205" t="s">
        <v>1971</v>
      </c>
    </row>
    <row r="176" spans="1:5" ht="31.2">
      <c r="A176" s="356">
        <v>48</v>
      </c>
      <c r="B176" s="197" t="s">
        <v>1821</v>
      </c>
      <c r="C176" s="356" t="s">
        <v>401</v>
      </c>
      <c r="D176" s="198">
        <v>1</v>
      </c>
      <c r="E176" s="205" t="s">
        <v>1971</v>
      </c>
    </row>
    <row r="177" spans="1:5" ht="31.2">
      <c r="A177" s="356">
        <v>49</v>
      </c>
      <c r="B177" s="197" t="s">
        <v>1822</v>
      </c>
      <c r="C177" s="356" t="s">
        <v>401</v>
      </c>
      <c r="D177" s="198">
        <v>1</v>
      </c>
      <c r="E177" s="205" t="s">
        <v>1971</v>
      </c>
    </row>
    <row r="178" spans="1:5">
      <c r="A178" s="211" t="s">
        <v>320</v>
      </c>
      <c r="B178" s="247" t="s">
        <v>1823</v>
      </c>
      <c r="C178" s="198" t="s">
        <v>970</v>
      </c>
      <c r="D178" s="59">
        <v>1</v>
      </c>
      <c r="E178" s="205"/>
    </row>
    <row r="179" spans="1:5">
      <c r="A179" s="198">
        <v>1</v>
      </c>
      <c r="B179" s="197" t="s">
        <v>1824</v>
      </c>
      <c r="C179" s="198" t="s">
        <v>16</v>
      </c>
      <c r="D179" s="198">
        <v>18</v>
      </c>
      <c r="E179" s="205" t="s">
        <v>1973</v>
      </c>
    </row>
    <row r="180" spans="1:5">
      <c r="A180" s="198">
        <v>2</v>
      </c>
      <c r="B180" s="197" t="s">
        <v>1825</v>
      </c>
      <c r="C180" s="198" t="s">
        <v>16</v>
      </c>
      <c r="D180" s="198">
        <v>24</v>
      </c>
      <c r="E180" s="205" t="s">
        <v>1973</v>
      </c>
    </row>
    <row r="181" spans="1:5" ht="31.2">
      <c r="A181" s="198">
        <v>3</v>
      </c>
      <c r="B181" s="197" t="s">
        <v>1826</v>
      </c>
      <c r="C181" s="198" t="s">
        <v>16</v>
      </c>
      <c r="D181" s="198">
        <v>1</v>
      </c>
      <c r="E181" s="205" t="s">
        <v>1974</v>
      </c>
    </row>
    <row r="182" spans="1:5">
      <c r="A182" s="198">
        <v>4</v>
      </c>
      <c r="B182" s="197" t="s">
        <v>443</v>
      </c>
      <c r="C182" s="198" t="s">
        <v>16</v>
      </c>
      <c r="D182" s="198">
        <v>2</v>
      </c>
      <c r="E182" s="205" t="s">
        <v>1973</v>
      </c>
    </row>
    <row r="183" spans="1:5" ht="31.2">
      <c r="A183" s="198">
        <v>5</v>
      </c>
      <c r="B183" s="197" t="s">
        <v>1827</v>
      </c>
      <c r="C183" s="198" t="s">
        <v>16</v>
      </c>
      <c r="D183" s="198">
        <v>1</v>
      </c>
      <c r="E183" s="205" t="s">
        <v>1975</v>
      </c>
    </row>
    <row r="184" spans="1:5" ht="31.2">
      <c r="A184" s="198">
        <v>6</v>
      </c>
      <c r="B184" s="197" t="s">
        <v>1828</v>
      </c>
      <c r="C184" s="198" t="s">
        <v>16</v>
      </c>
      <c r="D184" s="198">
        <v>1</v>
      </c>
      <c r="E184" s="205" t="s">
        <v>1976</v>
      </c>
    </row>
    <row r="185" spans="1:5">
      <c r="A185" s="198">
        <v>7</v>
      </c>
      <c r="B185" s="197" t="s">
        <v>1829</v>
      </c>
      <c r="C185" s="198" t="s">
        <v>1830</v>
      </c>
      <c r="D185" s="198">
        <v>20</v>
      </c>
      <c r="E185" s="205" t="s">
        <v>1973</v>
      </c>
    </row>
    <row r="186" spans="1:5">
      <c r="A186" s="211" t="s">
        <v>326</v>
      </c>
      <c r="B186" s="247" t="s">
        <v>1831</v>
      </c>
      <c r="C186" s="198" t="s">
        <v>970</v>
      </c>
      <c r="D186" s="59">
        <v>1</v>
      </c>
      <c r="E186" s="205"/>
    </row>
    <row r="187" spans="1:5">
      <c r="A187" s="198">
        <v>1</v>
      </c>
      <c r="B187" s="197" t="s">
        <v>1827</v>
      </c>
      <c r="C187" s="198" t="s">
        <v>16</v>
      </c>
      <c r="D187" s="198">
        <v>1</v>
      </c>
      <c r="E187" s="205" t="s">
        <v>1973</v>
      </c>
    </row>
    <row r="188" spans="1:5">
      <c r="A188" s="198">
        <v>2</v>
      </c>
      <c r="B188" s="197" t="s">
        <v>1832</v>
      </c>
      <c r="C188" s="198" t="s">
        <v>16</v>
      </c>
      <c r="D188" s="198">
        <v>8</v>
      </c>
      <c r="E188" s="205" t="s">
        <v>1973</v>
      </c>
    </row>
    <row r="189" spans="1:5" ht="31.2">
      <c r="A189" s="198">
        <v>3</v>
      </c>
      <c r="B189" s="197" t="s">
        <v>1833</v>
      </c>
      <c r="C189" s="198" t="s">
        <v>16</v>
      </c>
      <c r="D189" s="198">
        <v>2</v>
      </c>
      <c r="E189" s="205" t="s">
        <v>1974</v>
      </c>
    </row>
    <row r="190" spans="1:5">
      <c r="A190" s="198">
        <v>4</v>
      </c>
      <c r="B190" s="197" t="s">
        <v>1834</v>
      </c>
      <c r="C190" s="198" t="s">
        <v>16</v>
      </c>
      <c r="D190" s="198">
        <v>2</v>
      </c>
      <c r="E190" s="205" t="s">
        <v>1973</v>
      </c>
    </row>
    <row r="191" spans="1:5" ht="31.2">
      <c r="A191" s="198">
        <v>5</v>
      </c>
      <c r="B191" s="197" t="s">
        <v>1835</v>
      </c>
      <c r="C191" s="198" t="s">
        <v>23</v>
      </c>
      <c r="D191" s="198">
        <v>5</v>
      </c>
      <c r="E191" s="205" t="s">
        <v>1975</v>
      </c>
    </row>
    <row r="192" spans="1:5" ht="31.2">
      <c r="A192" s="211" t="s">
        <v>358</v>
      </c>
      <c r="B192" s="247" t="s">
        <v>1836</v>
      </c>
      <c r="C192" s="198" t="s">
        <v>970</v>
      </c>
      <c r="D192" s="59">
        <v>1</v>
      </c>
      <c r="E192" s="205"/>
    </row>
    <row r="193" spans="1:5" ht="31.2">
      <c r="A193" s="359">
        <v>1</v>
      </c>
      <c r="B193" s="358" t="s">
        <v>1837</v>
      </c>
      <c r="C193" s="359" t="s">
        <v>23</v>
      </c>
      <c r="D193" s="356">
        <v>2</v>
      </c>
      <c r="E193" s="196" t="s">
        <v>1977</v>
      </c>
    </row>
    <row r="194" spans="1:5" ht="31.2">
      <c r="A194" s="359">
        <v>2</v>
      </c>
      <c r="B194" s="358" t="s">
        <v>68</v>
      </c>
      <c r="C194" s="198" t="s">
        <v>16</v>
      </c>
      <c r="D194" s="359">
        <v>4</v>
      </c>
      <c r="E194" s="196" t="s">
        <v>1977</v>
      </c>
    </row>
    <row r="195" spans="1:5" ht="31.2">
      <c r="A195" s="359">
        <v>3</v>
      </c>
      <c r="B195" s="360" t="s">
        <v>1838</v>
      </c>
      <c r="C195" s="356" t="s">
        <v>23</v>
      </c>
      <c r="D195" s="356">
        <v>25</v>
      </c>
      <c r="E195" s="196" t="s">
        <v>1978</v>
      </c>
    </row>
    <row r="196" spans="1:5" ht="31.2">
      <c r="A196" s="359">
        <v>4</v>
      </c>
      <c r="B196" s="197" t="s">
        <v>1839</v>
      </c>
      <c r="C196" s="198" t="s">
        <v>23</v>
      </c>
      <c r="D196" s="198">
        <v>2</v>
      </c>
      <c r="E196" s="196" t="s">
        <v>1979</v>
      </c>
    </row>
    <row r="197" spans="1:5" ht="31.2">
      <c r="A197" s="359">
        <v>5</v>
      </c>
      <c r="B197" s="197" t="s">
        <v>1840</v>
      </c>
      <c r="C197" s="198" t="s">
        <v>23</v>
      </c>
      <c r="D197" s="198">
        <v>5</v>
      </c>
      <c r="E197" s="196" t="s">
        <v>1980</v>
      </c>
    </row>
    <row r="198" spans="1:5" ht="31.2">
      <c r="A198" s="359">
        <v>6</v>
      </c>
      <c r="B198" s="197" t="s">
        <v>1841</v>
      </c>
      <c r="C198" s="198" t="s">
        <v>23</v>
      </c>
      <c r="D198" s="198">
        <v>1</v>
      </c>
      <c r="E198" s="196" t="s">
        <v>1979</v>
      </c>
    </row>
    <row r="199" spans="1:5" ht="31.2">
      <c r="A199" s="359">
        <v>7</v>
      </c>
      <c r="B199" s="197" t="s">
        <v>1842</v>
      </c>
      <c r="C199" s="198" t="s">
        <v>970</v>
      </c>
      <c r="D199" s="198">
        <v>1</v>
      </c>
      <c r="E199" s="196" t="s">
        <v>1979</v>
      </c>
    </row>
    <row r="200" spans="1:5" ht="31.2">
      <c r="A200" s="359">
        <v>8</v>
      </c>
      <c r="B200" s="197" t="s">
        <v>1843</v>
      </c>
      <c r="C200" s="198" t="s">
        <v>16</v>
      </c>
      <c r="D200" s="198">
        <v>1</v>
      </c>
      <c r="E200" s="196" t="s">
        <v>1979</v>
      </c>
    </row>
    <row r="201" spans="1:5" ht="31.2">
      <c r="A201" s="359">
        <v>9</v>
      </c>
      <c r="B201" s="197" t="s">
        <v>1844</v>
      </c>
      <c r="C201" s="198" t="s">
        <v>16</v>
      </c>
      <c r="D201" s="198">
        <v>2</v>
      </c>
      <c r="E201" s="196" t="s">
        <v>1979</v>
      </c>
    </row>
    <row r="202" spans="1:5" ht="31.2">
      <c r="A202" s="359">
        <v>10</v>
      </c>
      <c r="B202" s="197" t="s">
        <v>1845</v>
      </c>
      <c r="C202" s="198" t="s">
        <v>16</v>
      </c>
      <c r="D202" s="198">
        <v>100</v>
      </c>
      <c r="E202" s="196" t="s">
        <v>1979</v>
      </c>
    </row>
    <row r="203" spans="1:5" ht="31.2">
      <c r="A203" s="359">
        <v>11</v>
      </c>
      <c r="B203" s="197" t="s">
        <v>1846</v>
      </c>
      <c r="C203" s="198" t="s">
        <v>281</v>
      </c>
      <c r="D203" s="198">
        <v>5</v>
      </c>
      <c r="E203" s="196" t="s">
        <v>1979</v>
      </c>
    </row>
    <row r="204" spans="1:5" ht="31.2">
      <c r="A204" s="359">
        <v>12</v>
      </c>
      <c r="B204" s="197" t="s">
        <v>1847</v>
      </c>
      <c r="C204" s="198" t="s">
        <v>16</v>
      </c>
      <c r="D204" s="198">
        <v>2</v>
      </c>
      <c r="E204" s="196" t="s">
        <v>1979</v>
      </c>
    </row>
    <row r="205" spans="1:5" ht="31.2">
      <c r="A205" s="359">
        <v>13</v>
      </c>
      <c r="B205" s="197" t="s">
        <v>1848</v>
      </c>
      <c r="C205" s="198" t="s">
        <v>23</v>
      </c>
      <c r="D205" s="198">
        <v>1</v>
      </c>
      <c r="E205" s="196" t="s">
        <v>1979</v>
      </c>
    </row>
    <row r="206" spans="1:5" ht="31.2">
      <c r="A206" s="359">
        <v>14</v>
      </c>
      <c r="B206" s="197" t="s">
        <v>1849</v>
      </c>
      <c r="C206" s="198" t="s">
        <v>23</v>
      </c>
      <c r="D206" s="198">
        <v>1</v>
      </c>
      <c r="E206" s="196" t="s">
        <v>1979</v>
      </c>
    </row>
    <row r="207" spans="1:5" ht="31.2">
      <c r="A207" s="359">
        <v>15</v>
      </c>
      <c r="B207" s="197" t="s">
        <v>1850</v>
      </c>
      <c r="C207" s="198" t="s">
        <v>23</v>
      </c>
      <c r="D207" s="198">
        <v>1</v>
      </c>
      <c r="E207" s="196" t="s">
        <v>1979</v>
      </c>
    </row>
    <row r="208" spans="1:5" ht="31.2">
      <c r="A208" s="359">
        <v>16</v>
      </c>
      <c r="B208" s="197" t="s">
        <v>1851</v>
      </c>
      <c r="C208" s="198" t="s">
        <v>23</v>
      </c>
      <c r="D208" s="198">
        <v>2</v>
      </c>
      <c r="E208" s="196" t="s">
        <v>1979</v>
      </c>
    </row>
    <row r="209" spans="1:5" ht="31.2">
      <c r="A209" s="359">
        <v>17</v>
      </c>
      <c r="B209" s="197" t="s">
        <v>1852</v>
      </c>
      <c r="C209" s="198" t="s">
        <v>23</v>
      </c>
      <c r="D209" s="198">
        <v>2</v>
      </c>
      <c r="E209" s="196" t="s">
        <v>1979</v>
      </c>
    </row>
    <row r="210" spans="1:5" ht="31.2">
      <c r="A210" s="359">
        <v>18</v>
      </c>
      <c r="B210" s="226" t="s">
        <v>1853</v>
      </c>
      <c r="C210" s="198" t="s">
        <v>16</v>
      </c>
      <c r="D210" s="198">
        <v>4</v>
      </c>
      <c r="E210" s="196" t="s">
        <v>1979</v>
      </c>
    </row>
    <row r="211" spans="1:5" ht="31.2">
      <c r="A211" s="359">
        <v>19</v>
      </c>
      <c r="B211" s="358" t="s">
        <v>1854</v>
      </c>
      <c r="C211" s="198" t="s">
        <v>23</v>
      </c>
      <c r="D211" s="198">
        <v>2</v>
      </c>
      <c r="E211" s="196" t="s">
        <v>1981</v>
      </c>
    </row>
    <row r="212" spans="1:5" ht="31.2">
      <c r="A212" s="359">
        <v>20</v>
      </c>
      <c r="B212" s="226" t="s">
        <v>1855</v>
      </c>
      <c r="C212" s="198" t="s">
        <v>23</v>
      </c>
      <c r="D212" s="198">
        <v>1</v>
      </c>
      <c r="E212" s="196" t="s">
        <v>1981</v>
      </c>
    </row>
    <row r="213" spans="1:5" ht="31.2">
      <c r="A213" s="359">
        <v>21</v>
      </c>
      <c r="B213" s="226" t="s">
        <v>1856</v>
      </c>
      <c r="C213" s="198" t="s">
        <v>1618</v>
      </c>
      <c r="D213" s="198">
        <v>2</v>
      </c>
      <c r="E213" s="196" t="s">
        <v>1981</v>
      </c>
    </row>
    <row r="214" spans="1:5" ht="31.2">
      <c r="A214" s="359">
        <v>22</v>
      </c>
      <c r="B214" s="226" t="s">
        <v>1857</v>
      </c>
      <c r="C214" s="198" t="s">
        <v>23</v>
      </c>
      <c r="D214" s="198">
        <v>1</v>
      </c>
      <c r="E214" s="196" t="s">
        <v>1981</v>
      </c>
    </row>
    <row r="215" spans="1:5" ht="31.2">
      <c r="A215" s="359">
        <v>23</v>
      </c>
      <c r="B215" s="197" t="s">
        <v>1858</v>
      </c>
      <c r="C215" s="198" t="s">
        <v>23</v>
      </c>
      <c r="D215" s="198">
        <v>1</v>
      </c>
      <c r="E215" s="196" t="s">
        <v>1981</v>
      </c>
    </row>
    <row r="216" spans="1:5" ht="31.2">
      <c r="A216" s="359">
        <v>24</v>
      </c>
      <c r="B216" s="197" t="s">
        <v>1859</v>
      </c>
      <c r="C216" s="198" t="s">
        <v>23</v>
      </c>
      <c r="D216" s="198">
        <v>1</v>
      </c>
      <c r="E216" s="196" t="s">
        <v>1981</v>
      </c>
    </row>
    <row r="217" spans="1:5" ht="31.2">
      <c r="A217" s="359">
        <v>25</v>
      </c>
      <c r="B217" s="197" t="s">
        <v>1860</v>
      </c>
      <c r="C217" s="198" t="s">
        <v>667</v>
      </c>
      <c r="D217" s="198">
        <v>2</v>
      </c>
      <c r="E217" s="196" t="s">
        <v>1981</v>
      </c>
    </row>
    <row r="218" spans="1:5" ht="31.2">
      <c r="A218" s="359">
        <v>26</v>
      </c>
      <c r="B218" s="226" t="s">
        <v>1861</v>
      </c>
      <c r="C218" s="198" t="s">
        <v>16</v>
      </c>
      <c r="D218" s="198">
        <v>2</v>
      </c>
      <c r="E218" s="196" t="s">
        <v>1981</v>
      </c>
    </row>
    <row r="219" spans="1:5" ht="31.2">
      <c r="A219" s="359">
        <v>27</v>
      </c>
      <c r="B219" s="226" t="s">
        <v>1862</v>
      </c>
      <c r="C219" s="198" t="s">
        <v>23</v>
      </c>
      <c r="D219" s="198">
        <v>1</v>
      </c>
      <c r="E219" s="196" t="s">
        <v>1982</v>
      </c>
    </row>
    <row r="220" spans="1:5" ht="31.2">
      <c r="A220" s="359">
        <v>28</v>
      </c>
      <c r="B220" s="226" t="s">
        <v>1863</v>
      </c>
      <c r="C220" s="198" t="s">
        <v>23</v>
      </c>
      <c r="D220" s="198">
        <v>1</v>
      </c>
      <c r="E220" s="196" t="s">
        <v>1982</v>
      </c>
    </row>
    <row r="221" spans="1:5" ht="31.2">
      <c r="A221" s="359">
        <v>29</v>
      </c>
      <c r="B221" s="197" t="s">
        <v>1864</v>
      </c>
      <c r="C221" s="198" t="s">
        <v>16</v>
      </c>
      <c r="D221" s="198">
        <v>2</v>
      </c>
      <c r="E221" s="196" t="s">
        <v>1982</v>
      </c>
    </row>
    <row r="222" spans="1:5" ht="31.2">
      <c r="A222" s="359">
        <v>30</v>
      </c>
      <c r="B222" s="226" t="s">
        <v>1865</v>
      </c>
      <c r="C222" s="198" t="s">
        <v>16</v>
      </c>
      <c r="D222" s="198">
        <v>4</v>
      </c>
      <c r="E222" s="196" t="s">
        <v>1982</v>
      </c>
    </row>
    <row r="223" spans="1:5" ht="31.2">
      <c r="A223" s="359">
        <v>31</v>
      </c>
      <c r="B223" s="226" t="s">
        <v>1866</v>
      </c>
      <c r="C223" s="198" t="s">
        <v>16</v>
      </c>
      <c r="D223" s="198">
        <v>4</v>
      </c>
      <c r="E223" s="196" t="s">
        <v>1982</v>
      </c>
    </row>
    <row r="224" spans="1:5" ht="31.2">
      <c r="A224" s="359">
        <v>32</v>
      </c>
      <c r="B224" s="226" t="s">
        <v>1867</v>
      </c>
      <c r="C224" s="198" t="s">
        <v>23</v>
      </c>
      <c r="D224" s="198">
        <v>1</v>
      </c>
      <c r="E224" s="196" t="s">
        <v>1982</v>
      </c>
    </row>
    <row r="225" spans="1:5" ht="31.2">
      <c r="A225" s="359">
        <v>33</v>
      </c>
      <c r="B225" s="226" t="s">
        <v>1868</v>
      </c>
      <c r="C225" s="198" t="s">
        <v>23</v>
      </c>
      <c r="D225" s="198">
        <v>2</v>
      </c>
      <c r="E225" s="196" t="s">
        <v>1982</v>
      </c>
    </row>
    <row r="226" spans="1:5" ht="31.2">
      <c r="A226" s="359">
        <v>34</v>
      </c>
      <c r="B226" s="226" t="s">
        <v>1869</v>
      </c>
      <c r="C226" s="198" t="s">
        <v>23</v>
      </c>
      <c r="D226" s="198">
        <v>3</v>
      </c>
      <c r="E226" s="196" t="s">
        <v>1981</v>
      </c>
    </row>
    <row r="227" spans="1:5" ht="31.2">
      <c r="A227" s="359">
        <v>35</v>
      </c>
      <c r="B227" s="226" t="s">
        <v>101</v>
      </c>
      <c r="C227" s="198" t="s">
        <v>667</v>
      </c>
      <c r="D227" s="198">
        <v>5</v>
      </c>
      <c r="E227" s="196" t="s">
        <v>1981</v>
      </c>
    </row>
    <row r="228" spans="1:5" ht="31.2">
      <c r="A228" s="359">
        <v>36</v>
      </c>
      <c r="B228" s="226" t="s">
        <v>1870</v>
      </c>
      <c r="C228" s="198" t="s">
        <v>667</v>
      </c>
      <c r="D228" s="198">
        <v>2</v>
      </c>
      <c r="E228" s="196" t="s">
        <v>1981</v>
      </c>
    </row>
    <row r="229" spans="1:5" ht="31.2">
      <c r="A229" s="359">
        <v>37</v>
      </c>
      <c r="B229" s="226" t="s">
        <v>1871</v>
      </c>
      <c r="C229" s="198" t="s">
        <v>667</v>
      </c>
      <c r="D229" s="198">
        <v>2</v>
      </c>
      <c r="E229" s="196" t="s">
        <v>1981</v>
      </c>
    </row>
    <row r="230" spans="1:5" ht="31.2">
      <c r="A230" s="359">
        <v>38</v>
      </c>
      <c r="B230" s="226" t="s">
        <v>1872</v>
      </c>
      <c r="C230" s="198" t="s">
        <v>667</v>
      </c>
      <c r="D230" s="198">
        <v>1</v>
      </c>
      <c r="E230" s="196" t="s">
        <v>1981</v>
      </c>
    </row>
    <row r="231" spans="1:5" ht="31.2">
      <c r="A231" s="359">
        <v>39</v>
      </c>
      <c r="B231" s="226" t="s">
        <v>1873</v>
      </c>
      <c r="C231" s="198" t="s">
        <v>23</v>
      </c>
      <c r="D231" s="198">
        <v>2</v>
      </c>
      <c r="E231" s="196" t="s">
        <v>1981</v>
      </c>
    </row>
    <row r="232" spans="1:5" ht="31.2">
      <c r="A232" s="359">
        <v>40</v>
      </c>
      <c r="B232" s="226" t="s">
        <v>1874</v>
      </c>
      <c r="C232" s="198" t="s">
        <v>23</v>
      </c>
      <c r="D232" s="198">
        <v>2</v>
      </c>
      <c r="E232" s="196" t="s">
        <v>1981</v>
      </c>
    </row>
    <row r="233" spans="1:5" ht="31.2">
      <c r="A233" s="359">
        <v>41</v>
      </c>
      <c r="B233" s="226" t="s">
        <v>1875</v>
      </c>
      <c r="C233" s="198" t="s">
        <v>23</v>
      </c>
      <c r="D233" s="198">
        <v>2</v>
      </c>
      <c r="E233" s="196" t="s">
        <v>1981</v>
      </c>
    </row>
    <row r="234" spans="1:5" ht="31.2">
      <c r="A234" s="359">
        <v>42</v>
      </c>
      <c r="B234" s="226" t="s">
        <v>1876</v>
      </c>
      <c r="C234" s="198" t="s">
        <v>16</v>
      </c>
      <c r="D234" s="198">
        <v>2</v>
      </c>
      <c r="E234" s="196" t="s">
        <v>1981</v>
      </c>
    </row>
    <row r="235" spans="1:5" ht="31.2">
      <c r="A235" s="359">
        <v>43</v>
      </c>
      <c r="B235" s="226" t="s">
        <v>1877</v>
      </c>
      <c r="C235" s="198" t="s">
        <v>23</v>
      </c>
      <c r="D235" s="198">
        <v>1</v>
      </c>
      <c r="E235" s="196" t="s">
        <v>1981</v>
      </c>
    </row>
    <row r="236" spans="1:5" ht="31.2">
      <c r="A236" s="359">
        <v>44</v>
      </c>
      <c r="B236" s="197" t="s">
        <v>1878</v>
      </c>
      <c r="C236" s="198" t="s">
        <v>1879</v>
      </c>
      <c r="D236" s="198">
        <v>3</v>
      </c>
      <c r="E236" s="196" t="s">
        <v>1979</v>
      </c>
    </row>
    <row r="237" spans="1:5" ht="31.2">
      <c r="A237" s="359">
        <v>45</v>
      </c>
      <c r="B237" s="197" t="s">
        <v>1880</v>
      </c>
      <c r="C237" s="198" t="s">
        <v>1879</v>
      </c>
      <c r="D237" s="198">
        <v>4</v>
      </c>
      <c r="E237" s="196" t="s">
        <v>1979</v>
      </c>
    </row>
    <row r="238" spans="1:5" ht="31.2">
      <c r="A238" s="359">
        <v>46</v>
      </c>
      <c r="B238" s="197" t="s">
        <v>1881</v>
      </c>
      <c r="C238" s="198" t="s">
        <v>1882</v>
      </c>
      <c r="D238" s="198">
        <v>1</v>
      </c>
      <c r="E238" s="196" t="s">
        <v>1979</v>
      </c>
    </row>
    <row r="239" spans="1:5" ht="31.2">
      <c r="A239" s="359">
        <v>47</v>
      </c>
      <c r="B239" s="197" t="s">
        <v>1883</v>
      </c>
      <c r="C239" s="198" t="s">
        <v>1879</v>
      </c>
      <c r="D239" s="198">
        <v>2</v>
      </c>
      <c r="E239" s="196" t="s">
        <v>1979</v>
      </c>
    </row>
    <row r="240" spans="1:5" ht="31.2">
      <c r="A240" s="359">
        <v>48</v>
      </c>
      <c r="B240" s="197" t="s">
        <v>1884</v>
      </c>
      <c r="C240" s="198" t="s">
        <v>1879</v>
      </c>
      <c r="D240" s="198">
        <v>2</v>
      </c>
      <c r="E240" s="196" t="s">
        <v>1979</v>
      </c>
    </row>
    <row r="241" spans="1:5" ht="31.2">
      <c r="A241" s="359">
        <v>49</v>
      </c>
      <c r="B241" s="197" t="s">
        <v>1885</v>
      </c>
      <c r="C241" s="198" t="s">
        <v>16</v>
      </c>
      <c r="D241" s="198">
        <v>1</v>
      </c>
      <c r="E241" s="196" t="s">
        <v>1979</v>
      </c>
    </row>
    <row r="242" spans="1:5" ht="31.2">
      <c r="A242" s="359">
        <v>50</v>
      </c>
      <c r="B242" s="197" t="s">
        <v>1886</v>
      </c>
      <c r="C242" s="198" t="s">
        <v>16</v>
      </c>
      <c r="D242" s="198">
        <v>1</v>
      </c>
      <c r="E242" s="196" t="s">
        <v>1979</v>
      </c>
    </row>
    <row r="243" spans="1:5" ht="31.2">
      <c r="A243" s="359">
        <v>51</v>
      </c>
      <c r="B243" s="197" t="s">
        <v>1887</v>
      </c>
      <c r="C243" s="198" t="s">
        <v>1879</v>
      </c>
      <c r="D243" s="198">
        <v>1</v>
      </c>
      <c r="E243" s="196" t="s">
        <v>1979</v>
      </c>
    </row>
    <row r="244" spans="1:5" ht="31.2">
      <c r="A244" s="359">
        <v>52</v>
      </c>
      <c r="B244" s="197" t="s">
        <v>1888</v>
      </c>
      <c r="C244" s="198" t="s">
        <v>1882</v>
      </c>
      <c r="D244" s="198">
        <v>1</v>
      </c>
      <c r="E244" s="196" t="s">
        <v>1979</v>
      </c>
    </row>
    <row r="245" spans="1:5" ht="31.2">
      <c r="A245" s="211" t="s">
        <v>361</v>
      </c>
      <c r="B245" s="247" t="s">
        <v>1889</v>
      </c>
      <c r="C245" s="198" t="s">
        <v>970</v>
      </c>
      <c r="D245" s="59">
        <v>1</v>
      </c>
      <c r="E245" s="205"/>
    </row>
    <row r="246" spans="1:5">
      <c r="A246" s="361">
        <v>1</v>
      </c>
      <c r="B246" s="362" t="s">
        <v>1890</v>
      </c>
      <c r="C246" s="361" t="s">
        <v>23</v>
      </c>
      <c r="D246" s="361">
        <v>2</v>
      </c>
      <c r="E246" s="205" t="s">
        <v>1983</v>
      </c>
    </row>
    <row r="247" spans="1:5">
      <c r="A247" s="361">
        <v>2</v>
      </c>
      <c r="B247" s="362" t="s">
        <v>1891</v>
      </c>
      <c r="C247" s="361" t="s">
        <v>23</v>
      </c>
      <c r="D247" s="361">
        <v>2</v>
      </c>
      <c r="E247" s="205" t="s">
        <v>1983</v>
      </c>
    </row>
    <row r="248" spans="1:5">
      <c r="A248" s="361">
        <v>3</v>
      </c>
      <c r="B248" s="362" t="s">
        <v>1399</v>
      </c>
      <c r="C248" s="274" t="s">
        <v>23</v>
      </c>
      <c r="D248" s="274">
        <v>10</v>
      </c>
      <c r="E248" s="205" t="s">
        <v>1984</v>
      </c>
    </row>
    <row r="249" spans="1:5" ht="31.2">
      <c r="A249" s="361">
        <v>4</v>
      </c>
      <c r="B249" s="362" t="s">
        <v>1892</v>
      </c>
      <c r="C249" s="361" t="s">
        <v>1644</v>
      </c>
      <c r="D249" s="361">
        <v>10</v>
      </c>
      <c r="E249" s="205" t="s">
        <v>1985</v>
      </c>
    </row>
    <row r="250" spans="1:5" ht="46.8">
      <c r="A250" s="361">
        <v>5</v>
      </c>
      <c r="B250" s="362" t="s">
        <v>1893</v>
      </c>
      <c r="C250" s="274" t="s">
        <v>1819</v>
      </c>
      <c r="D250" s="274">
        <v>20</v>
      </c>
      <c r="E250" s="205" t="s">
        <v>1986</v>
      </c>
    </row>
    <row r="251" spans="1:5" ht="46.8">
      <c r="A251" s="361">
        <v>6</v>
      </c>
      <c r="B251" s="362" t="s">
        <v>1894</v>
      </c>
      <c r="C251" s="361" t="s">
        <v>1644</v>
      </c>
      <c r="D251" s="361">
        <v>20</v>
      </c>
      <c r="E251" s="205" t="s">
        <v>1986</v>
      </c>
    </row>
    <row r="252" spans="1:5">
      <c r="A252" s="361">
        <v>7</v>
      </c>
      <c r="B252" s="362" t="s">
        <v>1895</v>
      </c>
      <c r="C252" s="361" t="s">
        <v>1819</v>
      </c>
      <c r="D252" s="361">
        <v>4</v>
      </c>
      <c r="E252" s="205" t="s">
        <v>1983</v>
      </c>
    </row>
    <row r="253" spans="1:5">
      <c r="A253" s="361">
        <v>8</v>
      </c>
      <c r="B253" s="197" t="s">
        <v>1896</v>
      </c>
      <c r="C253" s="198" t="s">
        <v>23</v>
      </c>
      <c r="D253" s="198">
        <v>2</v>
      </c>
      <c r="E253" s="205" t="s">
        <v>1983</v>
      </c>
    </row>
    <row r="254" spans="1:5">
      <c r="A254" s="361">
        <v>9</v>
      </c>
      <c r="B254" s="197" t="s">
        <v>1897</v>
      </c>
      <c r="C254" s="274" t="s">
        <v>23</v>
      </c>
      <c r="D254" s="363">
        <v>4</v>
      </c>
      <c r="E254" s="205" t="s">
        <v>1983</v>
      </c>
    </row>
    <row r="255" spans="1:5">
      <c r="A255" s="361">
        <v>10</v>
      </c>
      <c r="B255" s="197" t="s">
        <v>1898</v>
      </c>
      <c r="C255" s="274" t="s">
        <v>23</v>
      </c>
      <c r="D255" s="363">
        <v>4</v>
      </c>
      <c r="E255" s="205" t="s">
        <v>1983</v>
      </c>
    </row>
    <row r="256" spans="1:5">
      <c r="A256" s="361">
        <v>11</v>
      </c>
      <c r="B256" s="197" t="s">
        <v>1899</v>
      </c>
      <c r="C256" s="274" t="s">
        <v>23</v>
      </c>
      <c r="D256" s="363">
        <v>2</v>
      </c>
      <c r="E256" s="205" t="s">
        <v>1983</v>
      </c>
    </row>
    <row r="257" spans="1:5">
      <c r="A257" s="361">
        <v>12</v>
      </c>
      <c r="B257" s="197" t="s">
        <v>1900</v>
      </c>
      <c r="C257" s="274" t="s">
        <v>23</v>
      </c>
      <c r="D257" s="363">
        <v>2</v>
      </c>
      <c r="E257" s="205" t="s">
        <v>1983</v>
      </c>
    </row>
    <row r="258" spans="1:5">
      <c r="A258" s="361">
        <v>13</v>
      </c>
      <c r="B258" s="197" t="s">
        <v>1901</v>
      </c>
      <c r="C258" s="274" t="s">
        <v>23</v>
      </c>
      <c r="D258" s="363">
        <v>2</v>
      </c>
      <c r="E258" s="205" t="s">
        <v>1983</v>
      </c>
    </row>
    <row r="259" spans="1:5">
      <c r="A259" s="361">
        <v>14</v>
      </c>
      <c r="B259" s="197" t="s">
        <v>1902</v>
      </c>
      <c r="C259" s="274" t="s">
        <v>1819</v>
      </c>
      <c r="D259" s="363">
        <v>2</v>
      </c>
      <c r="E259" s="205" t="s">
        <v>1983</v>
      </c>
    </row>
    <row r="260" spans="1:5" ht="31.2">
      <c r="A260" s="361">
        <v>15</v>
      </c>
      <c r="B260" s="362" t="s">
        <v>1903</v>
      </c>
      <c r="C260" s="361" t="s">
        <v>23</v>
      </c>
      <c r="D260" s="361">
        <v>2</v>
      </c>
      <c r="E260" s="205" t="s">
        <v>1983</v>
      </c>
    </row>
    <row r="261" spans="1:5">
      <c r="A261" s="361">
        <v>16</v>
      </c>
      <c r="B261" s="226" t="s">
        <v>1904</v>
      </c>
      <c r="C261" s="198" t="s">
        <v>1644</v>
      </c>
      <c r="D261" s="198">
        <v>2</v>
      </c>
      <c r="E261" s="205" t="s">
        <v>1983</v>
      </c>
    </row>
    <row r="262" spans="1:5">
      <c r="A262" s="361">
        <v>17</v>
      </c>
      <c r="B262" s="197" t="s">
        <v>1905</v>
      </c>
      <c r="C262" s="198" t="s">
        <v>615</v>
      </c>
      <c r="D262" s="198">
        <v>4</v>
      </c>
      <c r="E262" s="205" t="s">
        <v>1983</v>
      </c>
    </row>
    <row r="263" spans="1:5">
      <c r="A263" s="361">
        <v>18</v>
      </c>
      <c r="B263" s="197" t="s">
        <v>1906</v>
      </c>
      <c r="C263" s="198" t="s">
        <v>1819</v>
      </c>
      <c r="D263" s="198">
        <v>4</v>
      </c>
      <c r="E263" s="205" t="s">
        <v>1983</v>
      </c>
    </row>
    <row r="264" spans="1:5">
      <c r="A264" s="361">
        <v>19</v>
      </c>
      <c r="B264" s="197" t="s">
        <v>1907</v>
      </c>
      <c r="C264" s="198" t="s">
        <v>615</v>
      </c>
      <c r="D264" s="198">
        <v>2</v>
      </c>
      <c r="E264" s="205" t="s">
        <v>1983</v>
      </c>
    </row>
    <row r="265" spans="1:5">
      <c r="A265" s="361">
        <v>20</v>
      </c>
      <c r="B265" s="197" t="s">
        <v>545</v>
      </c>
      <c r="C265" s="361" t="s">
        <v>16</v>
      </c>
      <c r="D265" s="361">
        <v>4</v>
      </c>
      <c r="E265" s="205" t="s">
        <v>1983</v>
      </c>
    </row>
    <row r="266" spans="1:5">
      <c r="A266" s="361">
        <v>21</v>
      </c>
      <c r="B266" s="223" t="s">
        <v>1908</v>
      </c>
      <c r="C266" s="198" t="s">
        <v>23</v>
      </c>
      <c r="D266" s="198">
        <v>1</v>
      </c>
      <c r="E266" s="205" t="s">
        <v>1987</v>
      </c>
    </row>
    <row r="267" spans="1:5">
      <c r="A267" s="361">
        <v>22</v>
      </c>
      <c r="B267" s="197" t="s">
        <v>843</v>
      </c>
      <c r="C267" s="198" t="s">
        <v>615</v>
      </c>
      <c r="D267" s="198">
        <v>2</v>
      </c>
      <c r="E267" s="205" t="s">
        <v>1983</v>
      </c>
    </row>
    <row r="268" spans="1:5">
      <c r="A268" s="361">
        <v>23</v>
      </c>
      <c r="B268" s="197" t="s">
        <v>1909</v>
      </c>
      <c r="C268" s="198" t="s">
        <v>615</v>
      </c>
      <c r="D268" s="198">
        <v>2</v>
      </c>
      <c r="E268" s="205" t="s">
        <v>1983</v>
      </c>
    </row>
    <row r="269" spans="1:5">
      <c r="A269" s="361">
        <v>24</v>
      </c>
      <c r="B269" s="197" t="s">
        <v>1910</v>
      </c>
      <c r="C269" s="198" t="s">
        <v>615</v>
      </c>
      <c r="D269" s="198">
        <v>2</v>
      </c>
      <c r="E269" s="205" t="s">
        <v>1983</v>
      </c>
    </row>
    <row r="270" spans="1:5">
      <c r="A270" s="361">
        <v>25</v>
      </c>
      <c r="B270" s="197" t="s">
        <v>1911</v>
      </c>
      <c r="C270" s="198" t="s">
        <v>1912</v>
      </c>
      <c r="D270" s="198">
        <v>2</v>
      </c>
      <c r="E270" s="205" t="s">
        <v>1983</v>
      </c>
    </row>
    <row r="271" spans="1:5" ht="31.2">
      <c r="A271" s="361">
        <v>26</v>
      </c>
      <c r="B271" s="197" t="s">
        <v>1913</v>
      </c>
      <c r="C271" s="198" t="s">
        <v>615</v>
      </c>
      <c r="D271" s="198">
        <v>16</v>
      </c>
      <c r="E271" s="205" t="s">
        <v>1988</v>
      </c>
    </row>
    <row r="272" spans="1:5" ht="31.2">
      <c r="A272" s="361">
        <v>27</v>
      </c>
      <c r="B272" s="197" t="s">
        <v>1827</v>
      </c>
      <c r="C272" s="198" t="s">
        <v>1644</v>
      </c>
      <c r="D272" s="198">
        <v>5</v>
      </c>
      <c r="E272" s="205" t="s">
        <v>1989</v>
      </c>
    </row>
    <row r="273" spans="1:5">
      <c r="A273" s="361">
        <v>28</v>
      </c>
      <c r="B273" s="362" t="s">
        <v>1895</v>
      </c>
      <c r="C273" s="361" t="s">
        <v>1819</v>
      </c>
      <c r="D273" s="361">
        <v>32</v>
      </c>
      <c r="E273" s="205" t="s">
        <v>1988</v>
      </c>
    </row>
    <row r="274" spans="1:5">
      <c r="A274" s="361">
        <v>29</v>
      </c>
      <c r="B274" s="362" t="s">
        <v>1914</v>
      </c>
      <c r="C274" s="361" t="s">
        <v>1644</v>
      </c>
      <c r="D274" s="361">
        <v>18</v>
      </c>
      <c r="E274" s="205" t="s">
        <v>1988</v>
      </c>
    </row>
    <row r="275" spans="1:5">
      <c r="A275" s="361">
        <v>30</v>
      </c>
      <c r="B275" s="197" t="s">
        <v>1915</v>
      </c>
      <c r="C275" s="198" t="s">
        <v>1819</v>
      </c>
      <c r="D275" s="198">
        <v>18</v>
      </c>
      <c r="E275" s="205" t="s">
        <v>1988</v>
      </c>
    </row>
    <row r="276" spans="1:5">
      <c r="A276" s="361">
        <v>31</v>
      </c>
      <c r="B276" s="197" t="s">
        <v>1916</v>
      </c>
      <c r="C276" s="198" t="s">
        <v>23</v>
      </c>
      <c r="D276" s="198">
        <v>5</v>
      </c>
      <c r="E276" s="205" t="s">
        <v>1985</v>
      </c>
    </row>
    <row r="277" spans="1:5" ht="31.2">
      <c r="A277" s="361">
        <v>32</v>
      </c>
      <c r="B277" s="197" t="s">
        <v>1917</v>
      </c>
      <c r="C277" s="198" t="s">
        <v>615</v>
      </c>
      <c r="D277" s="198">
        <v>11</v>
      </c>
      <c r="E277" s="205" t="s">
        <v>1985</v>
      </c>
    </row>
    <row r="278" spans="1:5">
      <c r="A278" s="361">
        <v>33</v>
      </c>
      <c r="B278" s="197" t="s">
        <v>1918</v>
      </c>
      <c r="C278" s="198" t="s">
        <v>615</v>
      </c>
      <c r="D278" s="198">
        <v>20</v>
      </c>
      <c r="E278" s="205" t="s">
        <v>1988</v>
      </c>
    </row>
    <row r="279" spans="1:5">
      <c r="A279" s="361">
        <v>34</v>
      </c>
      <c r="B279" s="197" t="s">
        <v>1919</v>
      </c>
      <c r="C279" s="198" t="s">
        <v>615</v>
      </c>
      <c r="D279" s="198">
        <v>20</v>
      </c>
      <c r="E279" s="205" t="s">
        <v>1988</v>
      </c>
    </row>
    <row r="280" spans="1:5">
      <c r="A280" s="361">
        <v>35</v>
      </c>
      <c r="B280" s="197" t="s">
        <v>1920</v>
      </c>
      <c r="C280" s="198" t="s">
        <v>615</v>
      </c>
      <c r="D280" s="198">
        <v>1</v>
      </c>
      <c r="E280" s="205" t="s">
        <v>1990</v>
      </c>
    </row>
    <row r="281" spans="1:5" ht="31.2">
      <c r="A281" s="361">
        <v>36</v>
      </c>
      <c r="B281" s="197" t="s">
        <v>1921</v>
      </c>
      <c r="C281" s="198" t="s">
        <v>615</v>
      </c>
      <c r="D281" s="198">
        <v>1</v>
      </c>
      <c r="E281" s="205" t="s">
        <v>1990</v>
      </c>
    </row>
    <row r="282" spans="1:5">
      <c r="A282" s="361">
        <v>37</v>
      </c>
      <c r="B282" s="197" t="s">
        <v>1922</v>
      </c>
      <c r="C282" s="198" t="s">
        <v>615</v>
      </c>
      <c r="D282" s="198">
        <v>2</v>
      </c>
      <c r="E282" s="205" t="s">
        <v>1990</v>
      </c>
    </row>
    <row r="283" spans="1:5">
      <c r="A283" s="361">
        <v>38</v>
      </c>
      <c r="B283" s="197" t="s">
        <v>1923</v>
      </c>
      <c r="C283" s="198" t="s">
        <v>615</v>
      </c>
      <c r="D283" s="198">
        <v>1</v>
      </c>
      <c r="E283" s="205" t="s">
        <v>1990</v>
      </c>
    </row>
    <row r="284" spans="1:5">
      <c r="A284" s="361">
        <v>39</v>
      </c>
      <c r="B284" s="197" t="s">
        <v>1924</v>
      </c>
      <c r="C284" s="198" t="s">
        <v>615</v>
      </c>
      <c r="D284" s="198">
        <v>1</v>
      </c>
      <c r="E284" s="205" t="s">
        <v>1990</v>
      </c>
    </row>
    <row r="285" spans="1:5">
      <c r="A285" s="361">
        <v>40</v>
      </c>
      <c r="B285" s="197" t="s">
        <v>1925</v>
      </c>
      <c r="C285" s="198" t="s">
        <v>615</v>
      </c>
      <c r="D285" s="198">
        <v>2</v>
      </c>
      <c r="E285" s="205" t="s">
        <v>1990</v>
      </c>
    </row>
    <row r="286" spans="1:5">
      <c r="A286" s="361">
        <v>41</v>
      </c>
      <c r="B286" s="197" t="s">
        <v>1400</v>
      </c>
      <c r="C286" s="198" t="s">
        <v>1819</v>
      </c>
      <c r="D286" s="198">
        <v>2</v>
      </c>
      <c r="E286" s="205" t="s">
        <v>1990</v>
      </c>
    </row>
    <row r="287" spans="1:5">
      <c r="A287" s="361">
        <v>42</v>
      </c>
      <c r="B287" s="197" t="s">
        <v>873</v>
      </c>
      <c r="C287" s="198" t="s">
        <v>1819</v>
      </c>
      <c r="D287" s="198">
        <v>12</v>
      </c>
      <c r="E287" s="205" t="s">
        <v>1990</v>
      </c>
    </row>
    <row r="288" spans="1:5">
      <c r="A288" s="361">
        <v>43</v>
      </c>
      <c r="B288" s="197" t="s">
        <v>1926</v>
      </c>
      <c r="C288" s="198" t="s">
        <v>615</v>
      </c>
      <c r="D288" s="198">
        <v>5</v>
      </c>
      <c r="E288" s="205" t="s">
        <v>1991</v>
      </c>
    </row>
    <row r="289" spans="1:5">
      <c r="A289" s="361">
        <v>44</v>
      </c>
      <c r="B289" s="197" t="s">
        <v>1401</v>
      </c>
      <c r="C289" s="198" t="s">
        <v>615</v>
      </c>
      <c r="D289" s="198">
        <v>10</v>
      </c>
      <c r="E289" s="205" t="s">
        <v>1991</v>
      </c>
    </row>
    <row r="290" spans="1:5">
      <c r="A290" s="361">
        <v>45</v>
      </c>
      <c r="B290" s="197" t="s">
        <v>1927</v>
      </c>
      <c r="C290" s="198" t="s">
        <v>615</v>
      </c>
      <c r="D290" s="198">
        <v>15</v>
      </c>
      <c r="E290" s="205" t="s">
        <v>1991</v>
      </c>
    </row>
    <row r="291" spans="1:5">
      <c r="A291" s="361">
        <v>46</v>
      </c>
      <c r="B291" s="197" t="s">
        <v>1928</v>
      </c>
      <c r="C291" s="198" t="s">
        <v>615</v>
      </c>
      <c r="D291" s="198">
        <v>1</v>
      </c>
      <c r="E291" s="205" t="s">
        <v>1990</v>
      </c>
    </row>
    <row r="292" spans="1:5">
      <c r="A292" s="361">
        <v>47</v>
      </c>
      <c r="B292" s="197" t="s">
        <v>1929</v>
      </c>
      <c r="C292" s="198" t="s">
        <v>615</v>
      </c>
      <c r="D292" s="198">
        <v>1</v>
      </c>
      <c r="E292" s="205" t="s">
        <v>1990</v>
      </c>
    </row>
    <row r="293" spans="1:5">
      <c r="A293" s="361">
        <v>48</v>
      </c>
      <c r="B293" s="197" t="s">
        <v>1930</v>
      </c>
      <c r="C293" s="198" t="s">
        <v>615</v>
      </c>
      <c r="D293" s="198">
        <v>2</v>
      </c>
      <c r="E293" s="205" t="s">
        <v>1990</v>
      </c>
    </row>
    <row r="294" spans="1:5">
      <c r="A294" s="361">
        <v>49</v>
      </c>
      <c r="B294" s="197" t="s">
        <v>1931</v>
      </c>
      <c r="C294" s="198" t="s">
        <v>882</v>
      </c>
      <c r="D294" s="198">
        <v>3</v>
      </c>
      <c r="E294" s="205" t="s">
        <v>1991</v>
      </c>
    </row>
    <row r="295" spans="1:5">
      <c r="A295" s="361">
        <v>50</v>
      </c>
      <c r="B295" s="197" t="s">
        <v>1932</v>
      </c>
      <c r="C295" s="198" t="s">
        <v>882</v>
      </c>
      <c r="D295" s="198">
        <v>1</v>
      </c>
      <c r="E295" s="205" t="s">
        <v>1990</v>
      </c>
    </row>
    <row r="296" spans="1:5">
      <c r="A296" s="361">
        <v>51</v>
      </c>
      <c r="B296" s="197" t="s">
        <v>1933</v>
      </c>
      <c r="C296" s="198" t="s">
        <v>1819</v>
      </c>
      <c r="D296" s="198">
        <v>100</v>
      </c>
      <c r="E296" s="205" t="s">
        <v>1990</v>
      </c>
    </row>
    <row r="297" spans="1:5">
      <c r="A297" s="361">
        <v>52</v>
      </c>
      <c r="B297" s="197" t="s">
        <v>1934</v>
      </c>
      <c r="C297" s="198" t="s">
        <v>1819</v>
      </c>
      <c r="D297" s="198">
        <v>100</v>
      </c>
      <c r="E297" s="205" t="s">
        <v>1990</v>
      </c>
    </row>
    <row r="298" spans="1:5">
      <c r="A298" s="361">
        <v>53</v>
      </c>
      <c r="B298" s="197" t="s">
        <v>1935</v>
      </c>
      <c r="C298" s="198" t="s">
        <v>971</v>
      </c>
      <c r="D298" s="198">
        <v>1</v>
      </c>
      <c r="E298" s="205" t="s">
        <v>1990</v>
      </c>
    </row>
    <row r="299" spans="1:5">
      <c r="A299" s="361">
        <v>54</v>
      </c>
      <c r="B299" s="197" t="s">
        <v>1936</v>
      </c>
      <c r="C299" s="198" t="s">
        <v>882</v>
      </c>
      <c r="D299" s="198">
        <v>2</v>
      </c>
      <c r="E299" s="205" t="s">
        <v>1990</v>
      </c>
    </row>
    <row r="300" spans="1:5">
      <c r="A300" s="361">
        <v>55</v>
      </c>
      <c r="B300" s="197" t="s">
        <v>1937</v>
      </c>
      <c r="C300" s="198" t="s">
        <v>1819</v>
      </c>
      <c r="D300" s="198">
        <v>2</v>
      </c>
      <c r="E300" s="205" t="s">
        <v>1990</v>
      </c>
    </row>
    <row r="301" spans="1:5">
      <c r="A301" s="361">
        <v>56</v>
      </c>
      <c r="B301" s="197" t="s">
        <v>1938</v>
      </c>
      <c r="C301" s="198" t="s">
        <v>615</v>
      </c>
      <c r="D301" s="198">
        <v>2</v>
      </c>
      <c r="E301" s="205" t="s">
        <v>1990</v>
      </c>
    </row>
    <row r="302" spans="1:5">
      <c r="A302" s="361">
        <v>57</v>
      </c>
      <c r="B302" s="197" t="s">
        <v>1939</v>
      </c>
      <c r="C302" s="198" t="s">
        <v>1819</v>
      </c>
      <c r="D302" s="198">
        <v>2</v>
      </c>
      <c r="E302" s="205" t="s">
        <v>1990</v>
      </c>
    </row>
    <row r="303" spans="1:5" ht="31.2">
      <c r="A303" s="361">
        <v>58</v>
      </c>
      <c r="B303" s="197" t="s">
        <v>1940</v>
      </c>
      <c r="C303" s="198" t="s">
        <v>1819</v>
      </c>
      <c r="D303" s="198">
        <v>2</v>
      </c>
      <c r="E303" s="196" t="s">
        <v>1979</v>
      </c>
    </row>
    <row r="304" spans="1:5" ht="31.2">
      <c r="A304" s="361">
        <v>59</v>
      </c>
      <c r="B304" s="362" t="s">
        <v>1941</v>
      </c>
      <c r="C304" s="361" t="s">
        <v>23</v>
      </c>
      <c r="D304" s="361">
        <v>1</v>
      </c>
      <c r="E304" s="196" t="s">
        <v>1981</v>
      </c>
    </row>
    <row r="305" spans="1:5" ht="31.2">
      <c r="A305" s="361">
        <v>60</v>
      </c>
      <c r="B305" s="197" t="s">
        <v>1942</v>
      </c>
      <c r="C305" s="361" t="s">
        <v>23</v>
      </c>
      <c r="D305" s="363">
        <v>2</v>
      </c>
      <c r="E305" s="196" t="s">
        <v>1981</v>
      </c>
    </row>
    <row r="306" spans="1:5" ht="31.2">
      <c r="A306" s="361">
        <v>61</v>
      </c>
      <c r="B306" s="197" t="s">
        <v>1943</v>
      </c>
      <c r="C306" s="198" t="s">
        <v>16</v>
      </c>
      <c r="D306" s="198">
        <v>2</v>
      </c>
      <c r="E306" s="196" t="s">
        <v>1981</v>
      </c>
    </row>
    <row r="307" spans="1:5" ht="31.2">
      <c r="A307" s="361">
        <v>62</v>
      </c>
      <c r="B307" s="364" t="s">
        <v>1944</v>
      </c>
      <c r="C307" s="365" t="s">
        <v>23</v>
      </c>
      <c r="D307" s="366">
        <v>1</v>
      </c>
      <c r="E307" s="196" t="s">
        <v>1981</v>
      </c>
    </row>
    <row r="308" spans="1:5" ht="31.2">
      <c r="A308" s="361">
        <v>63</v>
      </c>
      <c r="B308" s="197" t="s">
        <v>1897</v>
      </c>
      <c r="C308" s="274" t="s">
        <v>1819</v>
      </c>
      <c r="D308" s="363">
        <v>2</v>
      </c>
      <c r="E308" s="196" t="s">
        <v>1981</v>
      </c>
    </row>
    <row r="309" spans="1:5" ht="31.2">
      <c r="A309" s="361">
        <v>64</v>
      </c>
      <c r="B309" s="197" t="s">
        <v>1898</v>
      </c>
      <c r="C309" s="274" t="s">
        <v>1819</v>
      </c>
      <c r="D309" s="363">
        <v>1</v>
      </c>
      <c r="E309" s="196" t="s">
        <v>1981</v>
      </c>
    </row>
    <row r="310" spans="1:5" ht="31.2">
      <c r="A310" s="361">
        <v>65</v>
      </c>
      <c r="B310" s="226" t="s">
        <v>1904</v>
      </c>
      <c r="C310" s="198" t="s">
        <v>1644</v>
      </c>
      <c r="D310" s="198">
        <v>2</v>
      </c>
      <c r="E310" s="196" t="s">
        <v>1981</v>
      </c>
    </row>
    <row r="311" spans="1:5" ht="31.2">
      <c r="A311" s="361">
        <v>66</v>
      </c>
      <c r="B311" s="197" t="s">
        <v>1945</v>
      </c>
      <c r="C311" s="198" t="s">
        <v>615</v>
      </c>
      <c r="D311" s="198">
        <v>2</v>
      </c>
      <c r="E311" s="196" t="s">
        <v>1981</v>
      </c>
    </row>
    <row r="312" spans="1:5" ht="31.2">
      <c r="A312" s="361">
        <v>67</v>
      </c>
      <c r="B312" s="197" t="s">
        <v>1946</v>
      </c>
      <c r="C312" s="198" t="s">
        <v>615</v>
      </c>
      <c r="D312" s="198">
        <v>4</v>
      </c>
      <c r="E312" s="196" t="s">
        <v>1981</v>
      </c>
    </row>
    <row r="313" spans="1:5">
      <c r="A313" s="361">
        <v>68</v>
      </c>
      <c r="B313" s="197" t="s">
        <v>1947</v>
      </c>
      <c r="C313" s="198" t="s">
        <v>1819</v>
      </c>
      <c r="D313" s="198">
        <v>4</v>
      </c>
      <c r="E313" s="205"/>
    </row>
    <row r="314" spans="1:5" ht="31.2">
      <c r="A314" s="361">
        <v>69</v>
      </c>
      <c r="B314" s="197" t="s">
        <v>1948</v>
      </c>
      <c r="C314" s="198" t="s">
        <v>615</v>
      </c>
      <c r="D314" s="198">
        <v>2</v>
      </c>
      <c r="E314" s="196" t="s">
        <v>1982</v>
      </c>
    </row>
    <row r="315" spans="1:5" ht="31.2">
      <c r="A315" s="361">
        <v>70</v>
      </c>
      <c r="B315" s="197" t="s">
        <v>545</v>
      </c>
      <c r="C315" s="361" t="s">
        <v>16</v>
      </c>
      <c r="D315" s="361">
        <v>4</v>
      </c>
      <c r="E315" s="196" t="s">
        <v>1982</v>
      </c>
    </row>
    <row r="316" spans="1:5" ht="31.2">
      <c r="A316" s="361">
        <v>71</v>
      </c>
      <c r="B316" s="362" t="s">
        <v>1949</v>
      </c>
      <c r="C316" s="361" t="s">
        <v>1644</v>
      </c>
      <c r="D316" s="361">
        <v>2</v>
      </c>
      <c r="E316" s="196" t="s">
        <v>1982</v>
      </c>
    </row>
    <row r="317" spans="1:5" ht="31.2">
      <c r="A317" s="361">
        <v>72</v>
      </c>
      <c r="B317" s="362" t="s">
        <v>1950</v>
      </c>
      <c r="C317" s="198" t="s">
        <v>1644</v>
      </c>
      <c r="D317" s="198">
        <v>1</v>
      </c>
      <c r="E317" s="196" t="s">
        <v>1982</v>
      </c>
    </row>
    <row r="318" spans="1:5" ht="31.2">
      <c r="A318" s="361">
        <v>73</v>
      </c>
      <c r="B318" s="197" t="s">
        <v>1951</v>
      </c>
      <c r="C318" s="198" t="s">
        <v>615</v>
      </c>
      <c r="D318" s="198">
        <v>2</v>
      </c>
      <c r="E318" s="196" t="s">
        <v>1981</v>
      </c>
    </row>
    <row r="319" spans="1:5" ht="31.2">
      <c r="A319" s="361">
        <v>74</v>
      </c>
      <c r="B319" s="197" t="s">
        <v>1952</v>
      </c>
      <c r="C319" s="198" t="s">
        <v>615</v>
      </c>
      <c r="D319" s="198">
        <v>1</v>
      </c>
      <c r="E319" s="196" t="s">
        <v>1982</v>
      </c>
    </row>
    <row r="320" spans="1:5" ht="31.2">
      <c r="A320" s="361">
        <v>75</v>
      </c>
      <c r="B320" s="362" t="s">
        <v>1953</v>
      </c>
      <c r="C320" s="361" t="s">
        <v>23</v>
      </c>
      <c r="D320" s="361">
        <v>1</v>
      </c>
      <c r="E320" s="196" t="s">
        <v>1979</v>
      </c>
    </row>
    <row r="321" spans="1:5" ht="31.2">
      <c r="A321" s="361">
        <v>76</v>
      </c>
      <c r="B321" s="362" t="s">
        <v>1954</v>
      </c>
      <c r="C321" s="361" t="s">
        <v>23</v>
      </c>
      <c r="D321" s="361">
        <v>1</v>
      </c>
      <c r="E321" s="196" t="s">
        <v>1979</v>
      </c>
    </row>
    <row r="322" spans="1:5" ht="31.2">
      <c r="A322" s="361">
        <v>77</v>
      </c>
      <c r="B322" s="362" t="s">
        <v>1955</v>
      </c>
      <c r="C322" s="361" t="s">
        <v>23</v>
      </c>
      <c r="D322" s="361">
        <v>1</v>
      </c>
      <c r="E322" s="196" t="s">
        <v>1979</v>
      </c>
    </row>
    <row r="323" spans="1:5" ht="31.2">
      <c r="A323" s="361">
        <v>78</v>
      </c>
      <c r="B323" s="362" t="s">
        <v>1956</v>
      </c>
      <c r="C323" s="361" t="s">
        <v>23</v>
      </c>
      <c r="D323" s="361">
        <v>1</v>
      </c>
      <c r="E323" s="196" t="s">
        <v>1979</v>
      </c>
    </row>
    <row r="324" spans="1:5" ht="31.2">
      <c r="A324" s="361">
        <v>79</v>
      </c>
      <c r="B324" s="362" t="s">
        <v>1957</v>
      </c>
      <c r="C324" s="361" t="s">
        <v>23</v>
      </c>
      <c r="D324" s="361">
        <v>1</v>
      </c>
      <c r="E324" s="196" t="s">
        <v>1979</v>
      </c>
    </row>
    <row r="325" spans="1:5" ht="31.2">
      <c r="A325" s="361">
        <v>80</v>
      </c>
      <c r="B325" s="197" t="s">
        <v>1958</v>
      </c>
      <c r="C325" s="198" t="s">
        <v>23</v>
      </c>
      <c r="D325" s="198">
        <v>1</v>
      </c>
      <c r="E325" s="196" t="s">
        <v>1979</v>
      </c>
    </row>
    <row r="326" spans="1:5" ht="31.2">
      <c r="A326" s="361">
        <v>81</v>
      </c>
      <c r="B326" s="197" t="s">
        <v>1959</v>
      </c>
      <c r="C326" s="361" t="s">
        <v>23</v>
      </c>
      <c r="D326" s="361">
        <v>3</v>
      </c>
      <c r="E326" s="196" t="s">
        <v>1979</v>
      </c>
    </row>
    <row r="327" spans="1:5" ht="31.2">
      <c r="A327" s="361">
        <v>82</v>
      </c>
      <c r="B327" s="362" t="s">
        <v>1960</v>
      </c>
      <c r="C327" s="198" t="s">
        <v>401</v>
      </c>
      <c r="D327" s="198">
        <v>1</v>
      </c>
      <c r="E327" s="196" t="s">
        <v>1979</v>
      </c>
    </row>
    <row r="328" spans="1:5" ht="31.2">
      <c r="A328" s="361">
        <v>83</v>
      </c>
      <c r="B328" s="362" t="s">
        <v>1961</v>
      </c>
      <c r="C328" s="274" t="s">
        <v>927</v>
      </c>
      <c r="D328" s="274">
        <v>1</v>
      </c>
      <c r="E328" s="196" t="s">
        <v>1979</v>
      </c>
    </row>
    <row r="329" spans="1:5" ht="31.2">
      <c r="A329" s="361">
        <v>84</v>
      </c>
      <c r="B329" s="197" t="s">
        <v>1962</v>
      </c>
      <c r="C329" s="198" t="s">
        <v>16</v>
      </c>
      <c r="D329" s="198">
        <v>1</v>
      </c>
      <c r="E329" s="196" t="s">
        <v>1979</v>
      </c>
    </row>
    <row r="330" spans="1:5" ht="31.2">
      <c r="A330" s="361">
        <v>85</v>
      </c>
      <c r="B330" s="197" t="s">
        <v>1963</v>
      </c>
      <c r="C330" s="198" t="s">
        <v>16</v>
      </c>
      <c r="D330" s="198">
        <v>1</v>
      </c>
      <c r="E330" s="196" t="s">
        <v>1979</v>
      </c>
    </row>
    <row r="331" spans="1:5" ht="31.2">
      <c r="A331" s="361">
        <v>86</v>
      </c>
      <c r="B331" s="197" t="s">
        <v>1964</v>
      </c>
      <c r="C331" s="198" t="s">
        <v>16</v>
      </c>
      <c r="D331" s="198">
        <v>1</v>
      </c>
      <c r="E331" s="196" t="s">
        <v>1979</v>
      </c>
    </row>
    <row r="332" spans="1:5" ht="31.2">
      <c r="A332" s="361">
        <v>87</v>
      </c>
      <c r="B332" s="197" t="s">
        <v>1965</v>
      </c>
      <c r="C332" s="198" t="s">
        <v>16</v>
      </c>
      <c r="D332" s="198">
        <v>1</v>
      </c>
      <c r="E332" s="196" t="s">
        <v>1979</v>
      </c>
    </row>
    <row r="333" spans="1:5" ht="31.2">
      <c r="A333" s="361">
        <v>88</v>
      </c>
      <c r="B333" s="197" t="s">
        <v>1966</v>
      </c>
      <c r="C333" s="198" t="s">
        <v>16</v>
      </c>
      <c r="D333" s="198">
        <v>1</v>
      </c>
      <c r="E333" s="196" t="s">
        <v>1979</v>
      </c>
    </row>
    <row r="334" spans="1:5">
      <c r="A334" s="57"/>
      <c r="B334" s="151"/>
      <c r="C334" s="57"/>
      <c r="D334" s="57"/>
    </row>
    <row r="335" spans="1:5">
      <c r="A335" s="52"/>
    </row>
    <row r="336" spans="1:5">
      <c r="A336" s="52"/>
    </row>
  </sheetData>
  <autoFilter ref="A3:F336" xr:uid="{00000000-0009-0000-0000-000004000000}"/>
  <mergeCells count="3">
    <mergeCell ref="A112:A115"/>
    <mergeCell ref="A2:E2"/>
    <mergeCell ref="A1:E1"/>
  </mergeCells>
  <pageMargins left="0.31496062992125984" right="0.31496062992125984" top="0.55118110236220474" bottom="0.35433070866141736"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644FE-5D27-40F1-B189-23442E304724}">
  <sheetPr>
    <outlinePr summaryBelow="0" summaryRight="0"/>
    <pageSetUpPr fitToPage="1"/>
  </sheetPr>
  <dimension ref="A1:I107"/>
  <sheetViews>
    <sheetView view="pageBreakPreview" zoomScale="85" zoomScaleNormal="70" zoomScaleSheetLayoutView="85" workbookViewId="0">
      <pane ySplit="4" topLeftCell="A14" activePane="bottomLeft" state="frozen"/>
      <selection pane="bottomLeft" activeCell="C16" sqref="A1:I102"/>
    </sheetView>
  </sheetViews>
  <sheetFormatPr defaultColWidth="14.44140625" defaultRowHeight="15.6"/>
  <cols>
    <col min="1" max="1" width="5.44140625" style="120" customWidth="1"/>
    <col min="2" max="2" width="21" style="144" customWidth="1"/>
    <col min="3" max="3" width="72" style="145" customWidth="1"/>
    <col min="4" max="6" width="5.44140625" style="120" hidden="1" customWidth="1"/>
    <col min="7" max="7" width="9" style="120" customWidth="1"/>
    <col min="8" max="8" width="12" style="146" bestFit="1" customWidth="1"/>
    <col min="9" max="9" width="12" style="146" customWidth="1"/>
    <col min="10" max="16384" width="14.44140625" style="120"/>
  </cols>
  <sheetData>
    <row r="1" spans="1:9" ht="26.25" customHeight="1">
      <c r="A1" s="419" t="s">
        <v>2408</v>
      </c>
      <c r="B1" s="419"/>
      <c r="C1" s="419"/>
      <c r="D1" s="419"/>
      <c r="E1" s="419"/>
      <c r="F1" s="419"/>
      <c r="G1" s="419"/>
      <c r="H1" s="419"/>
      <c r="I1" s="419"/>
    </row>
    <row r="2" spans="1:9" ht="47.25" customHeight="1">
      <c r="A2" s="422" t="s">
        <v>2401</v>
      </c>
      <c r="B2" s="422"/>
      <c r="C2" s="422"/>
      <c r="D2" s="422"/>
      <c r="E2" s="422"/>
      <c r="F2" s="422"/>
      <c r="G2" s="422"/>
      <c r="H2" s="422"/>
      <c r="I2" s="422"/>
    </row>
    <row r="3" spans="1:9" ht="37.5" customHeight="1">
      <c r="A3" s="419" t="s">
        <v>2403</v>
      </c>
      <c r="B3" s="419"/>
      <c r="C3" s="419"/>
      <c r="D3" s="419"/>
      <c r="E3" s="419"/>
      <c r="F3" s="419"/>
      <c r="G3" s="419"/>
      <c r="H3" s="419"/>
      <c r="I3" s="419"/>
    </row>
    <row r="4" spans="1:9" s="121" customFormat="1" ht="37.35" customHeight="1">
      <c r="A4" s="367" t="s">
        <v>1117</v>
      </c>
      <c r="B4" s="420" t="s">
        <v>1142</v>
      </c>
      <c r="C4" s="421"/>
      <c r="D4" s="368" t="s">
        <v>1143</v>
      </c>
      <c r="E4" s="368" t="s">
        <v>1144</v>
      </c>
      <c r="F4" s="368" t="s">
        <v>1145</v>
      </c>
      <c r="G4" s="368" t="s">
        <v>1146</v>
      </c>
      <c r="H4" s="369" t="s">
        <v>1080</v>
      </c>
      <c r="I4" s="370" t="s">
        <v>2404</v>
      </c>
    </row>
    <row r="5" spans="1:9" s="122" customFormat="1" ht="27" customHeight="1">
      <c r="A5" s="368" t="s">
        <v>8</v>
      </c>
      <c r="B5" s="417" t="s">
        <v>997</v>
      </c>
      <c r="C5" s="418"/>
      <c r="D5" s="418"/>
      <c r="E5" s="418"/>
      <c r="F5" s="418"/>
      <c r="G5" s="418"/>
      <c r="H5" s="418"/>
      <c r="I5" s="371"/>
    </row>
    <row r="6" spans="1:9" ht="109.2">
      <c r="A6" s="372">
        <v>1</v>
      </c>
      <c r="B6" s="373" t="s">
        <v>998</v>
      </c>
      <c r="C6" s="374" t="s">
        <v>999</v>
      </c>
      <c r="D6" s="375">
        <v>16</v>
      </c>
      <c r="E6" s="375">
        <v>3.5</v>
      </c>
      <c r="F6" s="375"/>
      <c r="G6" s="376" t="s">
        <v>1000</v>
      </c>
      <c r="H6" s="377">
        <f>D6*E6</f>
        <v>56</v>
      </c>
      <c r="I6" s="377"/>
    </row>
    <row r="7" spans="1:9" ht="46.8">
      <c r="A7" s="372">
        <v>2</v>
      </c>
      <c r="B7" s="373" t="s">
        <v>1001</v>
      </c>
      <c r="C7" s="374" t="s">
        <v>1002</v>
      </c>
      <c r="D7" s="375">
        <v>4.2</v>
      </c>
      <c r="E7" s="375">
        <v>3.5</v>
      </c>
      <c r="F7" s="375"/>
      <c r="G7" s="376" t="s">
        <v>1000</v>
      </c>
      <c r="H7" s="377">
        <f>D7*E7</f>
        <v>14.700000000000001</v>
      </c>
      <c r="I7" s="377"/>
    </row>
    <row r="8" spans="1:9" ht="124.5" customHeight="1">
      <c r="A8" s="372">
        <v>3</v>
      </c>
      <c r="B8" s="373" t="s">
        <v>1003</v>
      </c>
      <c r="C8" s="374" t="s">
        <v>1004</v>
      </c>
      <c r="D8" s="375"/>
      <c r="E8" s="375"/>
      <c r="F8" s="375"/>
      <c r="G8" s="376" t="s">
        <v>1000</v>
      </c>
      <c r="H8" s="377">
        <v>65</v>
      </c>
      <c r="I8" s="377"/>
    </row>
    <row r="9" spans="1:9" ht="124.8">
      <c r="A9" s="372">
        <v>4</v>
      </c>
      <c r="B9" s="373" t="s">
        <v>1005</v>
      </c>
      <c r="C9" s="374" t="s">
        <v>1006</v>
      </c>
      <c r="D9" s="375">
        <v>3.6</v>
      </c>
      <c r="E9" s="375">
        <v>0.9</v>
      </c>
      <c r="F9" s="375">
        <v>1.5</v>
      </c>
      <c r="G9" s="376" t="s">
        <v>401</v>
      </c>
      <c r="H9" s="377">
        <v>1</v>
      </c>
      <c r="I9" s="377"/>
    </row>
    <row r="10" spans="1:9" ht="78">
      <c r="A10" s="372">
        <v>5</v>
      </c>
      <c r="B10" s="378" t="s">
        <v>1007</v>
      </c>
      <c r="C10" s="379" t="s">
        <v>1008</v>
      </c>
      <c r="D10" s="375"/>
      <c r="E10" s="375"/>
      <c r="F10" s="375"/>
      <c r="G10" s="380" t="s">
        <v>1000</v>
      </c>
      <c r="H10" s="377">
        <f>131-68</f>
        <v>63</v>
      </c>
      <c r="I10" s="377"/>
    </row>
    <row r="11" spans="1:9" ht="46.35" customHeight="1">
      <c r="A11" s="372">
        <v>6</v>
      </c>
      <c r="B11" s="378" t="s">
        <v>1147</v>
      </c>
      <c r="C11" s="379" t="s">
        <v>1148</v>
      </c>
      <c r="D11" s="375"/>
      <c r="E11" s="375"/>
      <c r="F11" s="375"/>
      <c r="G11" s="380" t="s">
        <v>1000</v>
      </c>
      <c r="H11" s="377">
        <f>35*6</f>
        <v>210</v>
      </c>
      <c r="I11" s="377"/>
    </row>
    <row r="12" spans="1:9" ht="46.35" customHeight="1">
      <c r="A12" s="372">
        <v>7</v>
      </c>
      <c r="B12" s="378" t="s">
        <v>1178</v>
      </c>
      <c r="C12" s="379" t="s">
        <v>1179</v>
      </c>
      <c r="D12" s="375"/>
      <c r="E12" s="375"/>
      <c r="F12" s="375"/>
      <c r="G12" s="380" t="s">
        <v>1000</v>
      </c>
      <c r="H12" s="377">
        <v>7.04</v>
      </c>
      <c r="I12" s="377"/>
    </row>
    <row r="13" spans="1:9" s="122" customFormat="1" ht="30" customHeight="1">
      <c r="A13" s="368" t="s">
        <v>310</v>
      </c>
      <c r="B13" s="417" t="s">
        <v>1011</v>
      </c>
      <c r="C13" s="418"/>
      <c r="D13" s="418"/>
      <c r="E13" s="418"/>
      <c r="F13" s="418"/>
      <c r="G13" s="418"/>
      <c r="H13" s="418"/>
      <c r="I13" s="371"/>
    </row>
    <row r="14" spans="1:9" ht="125.1" customHeight="1">
      <c r="A14" s="372">
        <v>1</v>
      </c>
      <c r="B14" s="373" t="s">
        <v>998</v>
      </c>
      <c r="C14" s="374" t="s">
        <v>999</v>
      </c>
      <c r="D14" s="375">
        <v>16</v>
      </c>
      <c r="E14" s="375">
        <v>3.5</v>
      </c>
      <c r="F14" s="375"/>
      <c r="G14" s="376" t="s">
        <v>1000</v>
      </c>
      <c r="H14" s="377">
        <f>D14*E14</f>
        <v>56</v>
      </c>
      <c r="I14" s="377"/>
    </row>
    <row r="15" spans="1:9" ht="36" customHeight="1">
      <c r="A15" s="372">
        <v>2</v>
      </c>
      <c r="B15" s="373" t="s">
        <v>1001</v>
      </c>
      <c r="C15" s="374" t="s">
        <v>1002</v>
      </c>
      <c r="D15" s="375">
        <v>3.5</v>
      </c>
      <c r="E15" s="375">
        <v>3.5</v>
      </c>
      <c r="F15" s="375"/>
      <c r="G15" s="376" t="s">
        <v>1000</v>
      </c>
      <c r="H15" s="377">
        <f>D15*E15</f>
        <v>12.25</v>
      </c>
      <c r="I15" s="377"/>
    </row>
    <row r="16" spans="1:9" ht="123" customHeight="1">
      <c r="A16" s="372">
        <v>3</v>
      </c>
      <c r="B16" s="373" t="s">
        <v>1003</v>
      </c>
      <c r="C16" s="374" t="s">
        <v>1004</v>
      </c>
      <c r="D16" s="375"/>
      <c r="E16" s="375"/>
      <c r="F16" s="375"/>
      <c r="G16" s="376" t="s">
        <v>1000</v>
      </c>
      <c r="H16" s="377">
        <v>68</v>
      </c>
      <c r="I16" s="377"/>
    </row>
    <row r="17" spans="1:9" ht="95.1" customHeight="1">
      <c r="A17" s="372">
        <v>4</v>
      </c>
      <c r="B17" s="373" t="s">
        <v>1005</v>
      </c>
      <c r="C17" s="374" t="s">
        <v>1012</v>
      </c>
      <c r="D17" s="375">
        <v>5.2</v>
      </c>
      <c r="E17" s="375">
        <v>0.9</v>
      </c>
      <c r="F17" s="375">
        <v>1.8</v>
      </c>
      <c r="G17" s="376" t="s">
        <v>401</v>
      </c>
      <c r="H17" s="377">
        <v>1</v>
      </c>
      <c r="I17" s="377"/>
    </row>
    <row r="18" spans="1:9" ht="78">
      <c r="A18" s="372">
        <v>5</v>
      </c>
      <c r="B18" s="378" t="s">
        <v>1007</v>
      </c>
      <c r="C18" s="379" t="s">
        <v>1008</v>
      </c>
      <c r="D18" s="375"/>
      <c r="E18" s="375"/>
      <c r="F18" s="375"/>
      <c r="G18" s="376" t="s">
        <v>1000</v>
      </c>
      <c r="H18" s="377">
        <v>59</v>
      </c>
      <c r="I18" s="377"/>
    </row>
    <row r="19" spans="1:9" ht="46.8">
      <c r="A19" s="372">
        <v>6</v>
      </c>
      <c r="B19" s="378" t="s">
        <v>1147</v>
      </c>
      <c r="C19" s="379" t="s">
        <v>1148</v>
      </c>
      <c r="D19" s="375"/>
      <c r="E19" s="375"/>
      <c r="F19" s="375"/>
      <c r="G19" s="380" t="s">
        <v>1000</v>
      </c>
      <c r="H19" s="377">
        <f>38*6</f>
        <v>228</v>
      </c>
      <c r="I19" s="377"/>
    </row>
    <row r="20" spans="1:9" ht="46.35" customHeight="1">
      <c r="A20" s="372">
        <v>7</v>
      </c>
      <c r="B20" s="378" t="s">
        <v>1178</v>
      </c>
      <c r="C20" s="379" t="s">
        <v>1179</v>
      </c>
      <c r="D20" s="375"/>
      <c r="E20" s="375"/>
      <c r="F20" s="375"/>
      <c r="G20" s="380" t="s">
        <v>1000</v>
      </c>
      <c r="H20" s="377">
        <v>7.04</v>
      </c>
      <c r="I20" s="377"/>
    </row>
    <row r="21" spans="1:9" s="122" customFormat="1" ht="30" customHeight="1">
      <c r="A21" s="368" t="s">
        <v>320</v>
      </c>
      <c r="B21" s="417" t="s">
        <v>1149</v>
      </c>
      <c r="C21" s="418"/>
      <c r="D21" s="418"/>
      <c r="E21" s="418"/>
      <c r="F21" s="418"/>
      <c r="G21" s="418"/>
      <c r="H21" s="418"/>
      <c r="I21" s="371"/>
    </row>
    <row r="22" spans="1:9" ht="141.6" customHeight="1">
      <c r="A22" s="372">
        <v>1</v>
      </c>
      <c r="B22" s="373" t="s">
        <v>998</v>
      </c>
      <c r="C22" s="374" t="s">
        <v>1014</v>
      </c>
      <c r="D22" s="375">
        <v>12.5</v>
      </c>
      <c r="E22" s="375">
        <v>3.5</v>
      </c>
      <c r="F22" s="375"/>
      <c r="G22" s="376" t="s">
        <v>1000</v>
      </c>
      <c r="H22" s="377">
        <f>D22*E22</f>
        <v>43.75</v>
      </c>
      <c r="I22" s="377"/>
    </row>
    <row r="23" spans="1:9" ht="46.8">
      <c r="A23" s="372">
        <v>2</v>
      </c>
      <c r="B23" s="373" t="s">
        <v>1003</v>
      </c>
      <c r="C23" s="374" t="s">
        <v>1015</v>
      </c>
      <c r="D23" s="375"/>
      <c r="E23" s="375"/>
      <c r="F23" s="375"/>
      <c r="G23" s="376" t="s">
        <v>1000</v>
      </c>
      <c r="H23" s="377">
        <v>35</v>
      </c>
      <c r="I23" s="377"/>
    </row>
    <row r="24" spans="1:9" ht="124.8">
      <c r="A24" s="372">
        <v>3</v>
      </c>
      <c r="B24" s="373" t="s">
        <v>1005</v>
      </c>
      <c r="C24" s="374" t="s">
        <v>1006</v>
      </c>
      <c r="D24" s="375">
        <v>2.8</v>
      </c>
      <c r="E24" s="375">
        <v>0.9</v>
      </c>
      <c r="F24" s="375">
        <v>1.4</v>
      </c>
      <c r="G24" s="376" t="s">
        <v>401</v>
      </c>
      <c r="H24" s="377">
        <v>1</v>
      </c>
      <c r="I24" s="377"/>
    </row>
    <row r="25" spans="1:9" ht="93.6" customHeight="1">
      <c r="A25" s="372">
        <v>4</v>
      </c>
      <c r="B25" s="373" t="s">
        <v>1001</v>
      </c>
      <c r="C25" s="374" t="s">
        <v>1012</v>
      </c>
      <c r="D25" s="375">
        <v>7</v>
      </c>
      <c r="E25" s="375">
        <v>4.8</v>
      </c>
      <c r="F25" s="375">
        <v>5</v>
      </c>
      <c r="G25" s="376" t="s">
        <v>1000</v>
      </c>
      <c r="H25" s="377">
        <f>(7+4.8)*5+28</f>
        <v>87</v>
      </c>
      <c r="I25" s="377"/>
    </row>
    <row r="26" spans="1:9" ht="78">
      <c r="A26" s="372">
        <v>5</v>
      </c>
      <c r="B26" s="378" t="s">
        <v>1007</v>
      </c>
      <c r="C26" s="379" t="s">
        <v>1008</v>
      </c>
      <c r="D26" s="375"/>
      <c r="E26" s="375"/>
      <c r="F26" s="375"/>
      <c r="G26" s="380" t="s">
        <v>1000</v>
      </c>
      <c r="H26" s="377">
        <v>26</v>
      </c>
      <c r="I26" s="377"/>
    </row>
    <row r="27" spans="1:9" ht="46.8">
      <c r="A27" s="372">
        <v>6</v>
      </c>
      <c r="B27" s="378" t="s">
        <v>1147</v>
      </c>
      <c r="C27" s="379" t="s">
        <v>1148</v>
      </c>
      <c r="D27" s="375"/>
      <c r="E27" s="375"/>
      <c r="F27" s="375"/>
      <c r="G27" s="380" t="s">
        <v>1000</v>
      </c>
      <c r="H27" s="377">
        <f>30*4</f>
        <v>120</v>
      </c>
      <c r="I27" s="377"/>
    </row>
    <row r="28" spans="1:9" ht="46.35" customHeight="1">
      <c r="A28" s="372">
        <v>7</v>
      </c>
      <c r="B28" s="378" t="s">
        <v>1178</v>
      </c>
      <c r="C28" s="379" t="s">
        <v>1179</v>
      </c>
      <c r="D28" s="375"/>
      <c r="E28" s="375"/>
      <c r="F28" s="375"/>
      <c r="G28" s="380" t="s">
        <v>1000</v>
      </c>
      <c r="H28" s="377">
        <f>7.04/2</f>
        <v>3.52</v>
      </c>
      <c r="I28" s="377"/>
    </row>
    <row r="29" spans="1:9" s="122" customFormat="1" ht="30" customHeight="1">
      <c r="A29" s="368" t="s">
        <v>326</v>
      </c>
      <c r="B29" s="417" t="s">
        <v>1150</v>
      </c>
      <c r="C29" s="418"/>
      <c r="D29" s="418"/>
      <c r="E29" s="418"/>
      <c r="F29" s="418"/>
      <c r="G29" s="418"/>
      <c r="H29" s="418"/>
      <c r="I29" s="371"/>
    </row>
    <row r="30" spans="1:9" ht="158.85" customHeight="1">
      <c r="A30" s="372">
        <v>1</v>
      </c>
      <c r="B30" s="373" t="s">
        <v>998</v>
      </c>
      <c r="C30" s="374" t="s">
        <v>1151</v>
      </c>
      <c r="D30" s="375">
        <v>11</v>
      </c>
      <c r="E30" s="375">
        <v>3.3</v>
      </c>
      <c r="F30" s="375"/>
      <c r="G30" s="376" t="s">
        <v>1000</v>
      </c>
      <c r="H30" s="377">
        <f>D30*E30</f>
        <v>36.299999999999997</v>
      </c>
      <c r="I30" s="377"/>
    </row>
    <row r="31" spans="1:9" ht="46.8">
      <c r="A31" s="372">
        <v>2</v>
      </c>
      <c r="B31" s="373" t="s">
        <v>1003</v>
      </c>
      <c r="C31" s="374" t="s">
        <v>1015</v>
      </c>
      <c r="D31" s="375">
        <v>6.2</v>
      </c>
      <c r="E31" s="375">
        <v>4.5</v>
      </c>
      <c r="F31" s="375"/>
      <c r="G31" s="376" t="s">
        <v>1000</v>
      </c>
      <c r="H31" s="377">
        <f>D31*E31</f>
        <v>27.900000000000002</v>
      </c>
      <c r="I31" s="377"/>
    </row>
    <row r="32" spans="1:9" ht="93.6" customHeight="1">
      <c r="A32" s="372">
        <v>3</v>
      </c>
      <c r="B32" s="373" t="s">
        <v>1018</v>
      </c>
      <c r="C32" s="374" t="s">
        <v>1012</v>
      </c>
      <c r="D32" s="375"/>
      <c r="E32" s="375"/>
      <c r="F32" s="375"/>
      <c r="G32" s="376" t="s">
        <v>1000</v>
      </c>
      <c r="H32" s="377">
        <f>(4+6)*3.5+5.8*8</f>
        <v>81.400000000000006</v>
      </c>
      <c r="I32" s="377"/>
    </row>
    <row r="33" spans="1:9" ht="96" customHeight="1">
      <c r="A33" s="372">
        <v>4</v>
      </c>
      <c r="B33" s="373" t="s">
        <v>1019</v>
      </c>
      <c r="C33" s="379" t="s">
        <v>1012</v>
      </c>
      <c r="D33" s="375"/>
      <c r="E33" s="375"/>
      <c r="F33" s="375"/>
      <c r="G33" s="376" t="s">
        <v>1000</v>
      </c>
      <c r="H33" s="377">
        <f>14*5.5+4.9*14*1.6</f>
        <v>186.76000000000002</v>
      </c>
      <c r="I33" s="377"/>
    </row>
    <row r="34" spans="1:9" ht="78">
      <c r="A34" s="372">
        <v>5</v>
      </c>
      <c r="B34" s="378" t="s">
        <v>1007</v>
      </c>
      <c r="C34" s="379" t="s">
        <v>1008</v>
      </c>
      <c r="D34" s="375"/>
      <c r="E34" s="375"/>
      <c r="F34" s="375"/>
      <c r="G34" s="380" t="s">
        <v>1000</v>
      </c>
      <c r="H34" s="377">
        <f>15*1.8+1.8*9.2</f>
        <v>43.56</v>
      </c>
      <c r="I34" s="377"/>
    </row>
    <row r="35" spans="1:9" ht="31.2">
      <c r="A35" s="372">
        <v>6</v>
      </c>
      <c r="B35" s="378" t="s">
        <v>1020</v>
      </c>
      <c r="C35" s="379" t="s">
        <v>1021</v>
      </c>
      <c r="D35" s="375">
        <v>2.8</v>
      </c>
      <c r="E35" s="375">
        <v>0.8</v>
      </c>
      <c r="F35" s="375">
        <v>0.8</v>
      </c>
      <c r="G35" s="380" t="s">
        <v>401</v>
      </c>
      <c r="H35" s="377">
        <v>1</v>
      </c>
      <c r="I35" s="377"/>
    </row>
    <row r="36" spans="1:9" ht="46.8">
      <c r="A36" s="372">
        <v>7</v>
      </c>
      <c r="B36" s="378" t="s">
        <v>1147</v>
      </c>
      <c r="C36" s="379" t="s">
        <v>1148</v>
      </c>
      <c r="D36" s="375"/>
      <c r="E36" s="375"/>
      <c r="F36" s="375"/>
      <c r="G36" s="380" t="s">
        <v>1000</v>
      </c>
      <c r="H36" s="377">
        <f>22*6</f>
        <v>132</v>
      </c>
      <c r="I36" s="377"/>
    </row>
    <row r="37" spans="1:9" ht="46.35" customHeight="1">
      <c r="A37" s="372">
        <v>8</v>
      </c>
      <c r="B37" s="378" t="s">
        <v>1178</v>
      </c>
      <c r="C37" s="379" t="s">
        <v>1179</v>
      </c>
      <c r="D37" s="375"/>
      <c r="E37" s="375"/>
      <c r="F37" s="375"/>
      <c r="G37" s="380" t="s">
        <v>1000</v>
      </c>
      <c r="H37" s="377">
        <f>7.04/1</f>
        <v>7.04</v>
      </c>
      <c r="I37" s="377"/>
    </row>
    <row r="38" spans="1:9" s="122" customFormat="1" ht="28.35" customHeight="1">
      <c r="A38" s="368" t="s">
        <v>358</v>
      </c>
      <c r="B38" s="417" t="s">
        <v>1152</v>
      </c>
      <c r="C38" s="418"/>
      <c r="D38" s="418"/>
      <c r="E38" s="418"/>
      <c r="F38" s="418"/>
      <c r="G38" s="418"/>
      <c r="H38" s="418"/>
      <c r="I38" s="371"/>
    </row>
    <row r="39" spans="1:9" ht="109.2">
      <c r="A39" s="372">
        <v>1</v>
      </c>
      <c r="B39" s="378" t="s">
        <v>1023</v>
      </c>
      <c r="C39" s="374" t="s">
        <v>1024</v>
      </c>
      <c r="D39" s="375">
        <v>12.5</v>
      </c>
      <c r="E39" s="375">
        <v>0.5</v>
      </c>
      <c r="F39" s="375">
        <v>6.8</v>
      </c>
      <c r="G39" s="380" t="s">
        <v>1000</v>
      </c>
      <c r="H39" s="377">
        <f>D39*F39</f>
        <v>85</v>
      </c>
      <c r="I39" s="377"/>
    </row>
    <row r="40" spans="1:9" ht="64.349999999999994" customHeight="1">
      <c r="A40" s="372">
        <v>2</v>
      </c>
      <c r="B40" s="378" t="s">
        <v>1025</v>
      </c>
      <c r="C40" s="374" t="s">
        <v>1026</v>
      </c>
      <c r="D40" s="375"/>
      <c r="E40" s="375"/>
      <c r="F40" s="375"/>
      <c r="G40" s="380" t="s">
        <v>23</v>
      </c>
      <c r="H40" s="377">
        <v>2</v>
      </c>
      <c r="I40" s="377"/>
    </row>
    <row r="41" spans="1:9" ht="46.8">
      <c r="A41" s="372">
        <v>3</v>
      </c>
      <c r="B41" s="373" t="s">
        <v>1027</v>
      </c>
      <c r="C41" s="374" t="s">
        <v>1028</v>
      </c>
      <c r="D41" s="375"/>
      <c r="E41" s="375"/>
      <c r="F41" s="375"/>
      <c r="G41" s="376" t="s">
        <v>1029</v>
      </c>
      <c r="H41" s="377">
        <v>38</v>
      </c>
      <c r="I41" s="377"/>
    </row>
    <row r="42" spans="1:9" ht="62.4">
      <c r="A42" s="372">
        <v>4</v>
      </c>
      <c r="B42" s="378" t="s">
        <v>1030</v>
      </c>
      <c r="C42" s="379" t="s">
        <v>1031</v>
      </c>
      <c r="D42" s="375">
        <v>1</v>
      </c>
      <c r="E42" s="375">
        <v>1.2</v>
      </c>
      <c r="F42" s="375">
        <v>0.9</v>
      </c>
      <c r="G42" s="380" t="s">
        <v>401</v>
      </c>
      <c r="H42" s="377">
        <v>1</v>
      </c>
      <c r="I42" s="377"/>
    </row>
    <row r="43" spans="1:9" ht="46.8">
      <c r="A43" s="372">
        <v>5</v>
      </c>
      <c r="B43" s="378" t="s">
        <v>1032</v>
      </c>
      <c r="C43" s="374" t="s">
        <v>1033</v>
      </c>
      <c r="D43" s="375">
        <v>14.5</v>
      </c>
      <c r="E43" s="375">
        <v>6</v>
      </c>
      <c r="F43" s="375">
        <v>5</v>
      </c>
      <c r="G43" s="380" t="s">
        <v>1000</v>
      </c>
      <c r="H43" s="377">
        <f>(14.5+10)*6</f>
        <v>147</v>
      </c>
      <c r="I43" s="377"/>
    </row>
    <row r="44" spans="1:9" ht="78">
      <c r="A44" s="372">
        <v>6</v>
      </c>
      <c r="B44" s="378" t="s">
        <v>1007</v>
      </c>
      <c r="C44" s="379" t="s">
        <v>1008</v>
      </c>
      <c r="D44" s="375">
        <v>15.5</v>
      </c>
      <c r="E44" s="375"/>
      <c r="F44" s="375">
        <v>14</v>
      </c>
      <c r="G44" s="380" t="s">
        <v>1000</v>
      </c>
      <c r="H44" s="377">
        <f>D44*F44</f>
        <v>217</v>
      </c>
      <c r="I44" s="377"/>
    </row>
    <row r="45" spans="1:9" ht="46.8">
      <c r="A45" s="372">
        <v>7</v>
      </c>
      <c r="B45" s="378" t="s">
        <v>1147</v>
      </c>
      <c r="C45" s="379" t="s">
        <v>1148</v>
      </c>
      <c r="D45" s="375"/>
      <c r="E45" s="375"/>
      <c r="F45" s="375"/>
      <c r="G45" s="380" t="s">
        <v>1000</v>
      </c>
      <c r="H45" s="377">
        <f>60*6</f>
        <v>360</v>
      </c>
      <c r="I45" s="377"/>
    </row>
    <row r="46" spans="1:9" ht="46.35" customHeight="1">
      <c r="A46" s="372">
        <v>8</v>
      </c>
      <c r="B46" s="378" t="s">
        <v>1178</v>
      </c>
      <c r="C46" s="379" t="s">
        <v>1179</v>
      </c>
      <c r="D46" s="375"/>
      <c r="E46" s="375"/>
      <c r="F46" s="375"/>
      <c r="G46" s="380" t="s">
        <v>1000</v>
      </c>
      <c r="H46" s="377">
        <f>7.04/1</f>
        <v>7.04</v>
      </c>
      <c r="I46" s="377"/>
    </row>
    <row r="47" spans="1:9" s="122" customFormat="1" ht="27.6" customHeight="1">
      <c r="A47" s="368" t="s">
        <v>361</v>
      </c>
      <c r="B47" s="417" t="s">
        <v>1034</v>
      </c>
      <c r="C47" s="418"/>
      <c r="D47" s="418"/>
      <c r="E47" s="418"/>
      <c r="F47" s="418"/>
      <c r="G47" s="418"/>
      <c r="H47" s="418"/>
      <c r="I47" s="371"/>
    </row>
    <row r="48" spans="1:9" ht="95.85" customHeight="1">
      <c r="A48" s="372">
        <v>1</v>
      </c>
      <c r="B48" s="378" t="s">
        <v>1023</v>
      </c>
      <c r="C48" s="374" t="s">
        <v>1035</v>
      </c>
      <c r="D48" s="375">
        <v>17.2</v>
      </c>
      <c r="E48" s="375">
        <v>0.8</v>
      </c>
      <c r="F48" s="375">
        <v>9</v>
      </c>
      <c r="G48" s="380" t="s">
        <v>1000</v>
      </c>
      <c r="H48" s="377">
        <f>D48*F48</f>
        <v>154.79999999999998</v>
      </c>
      <c r="I48" s="377"/>
    </row>
    <row r="49" spans="1:9" ht="62.4">
      <c r="A49" s="372">
        <v>2</v>
      </c>
      <c r="B49" s="378" t="s">
        <v>1030</v>
      </c>
      <c r="C49" s="379" t="s">
        <v>1031</v>
      </c>
      <c r="D49" s="375">
        <v>1</v>
      </c>
      <c r="E49" s="375">
        <v>1.2</v>
      </c>
      <c r="F49" s="375">
        <v>0.9</v>
      </c>
      <c r="G49" s="380" t="s">
        <v>401</v>
      </c>
      <c r="H49" s="377">
        <v>1</v>
      </c>
      <c r="I49" s="377"/>
    </row>
    <row r="50" spans="1:9" ht="46.8">
      <c r="A50" s="372">
        <v>3</v>
      </c>
      <c r="B50" s="378" t="s">
        <v>1032</v>
      </c>
      <c r="C50" s="379" t="s">
        <v>1033</v>
      </c>
      <c r="D50" s="375">
        <v>19</v>
      </c>
      <c r="E50" s="375">
        <v>7</v>
      </c>
      <c r="F50" s="375">
        <v>10.5</v>
      </c>
      <c r="G50" s="380" t="s">
        <v>1000</v>
      </c>
      <c r="H50" s="377">
        <f>(19+10.5*2)*7</f>
        <v>280</v>
      </c>
      <c r="I50" s="377"/>
    </row>
    <row r="51" spans="1:9" ht="78">
      <c r="A51" s="372">
        <v>4</v>
      </c>
      <c r="B51" s="378" t="s">
        <v>1007</v>
      </c>
      <c r="C51" s="379" t="s">
        <v>1008</v>
      </c>
      <c r="D51" s="375">
        <v>15.5</v>
      </c>
      <c r="E51" s="375"/>
      <c r="F51" s="375">
        <v>14</v>
      </c>
      <c r="G51" s="380" t="s">
        <v>1000</v>
      </c>
      <c r="H51" s="377">
        <f>4.8*18.5</f>
        <v>88.8</v>
      </c>
      <c r="I51" s="377"/>
    </row>
    <row r="52" spans="1:9" ht="46.8">
      <c r="A52" s="372">
        <v>5</v>
      </c>
      <c r="B52" s="378" t="s">
        <v>1147</v>
      </c>
      <c r="C52" s="379" t="s">
        <v>1148</v>
      </c>
      <c r="D52" s="375"/>
      <c r="E52" s="375"/>
      <c r="F52" s="375"/>
      <c r="G52" s="380" t="s">
        <v>1000</v>
      </c>
      <c r="H52" s="377">
        <f>(28*2*11)+(23/2*11)</f>
        <v>742.5</v>
      </c>
      <c r="I52" s="377"/>
    </row>
    <row r="53" spans="1:9" ht="46.35" customHeight="1">
      <c r="A53" s="372">
        <v>6</v>
      </c>
      <c r="B53" s="378" t="s">
        <v>1178</v>
      </c>
      <c r="C53" s="379" t="s">
        <v>1179</v>
      </c>
      <c r="D53" s="375"/>
      <c r="E53" s="375"/>
      <c r="F53" s="375"/>
      <c r="G53" s="380" t="s">
        <v>1000</v>
      </c>
      <c r="H53" s="377">
        <f>3.52*3+(3.2*2.2*2)</f>
        <v>24.64</v>
      </c>
      <c r="I53" s="377"/>
    </row>
    <row r="54" spans="1:9" ht="46.8">
      <c r="A54" s="381">
        <v>6</v>
      </c>
      <c r="B54" s="382" t="s">
        <v>1153</v>
      </c>
      <c r="C54" s="383" t="s">
        <v>1154</v>
      </c>
      <c r="D54" s="384"/>
      <c r="E54" s="384"/>
      <c r="F54" s="384"/>
      <c r="G54" s="385" t="s">
        <v>1000</v>
      </c>
      <c r="H54" s="386">
        <v>600</v>
      </c>
      <c r="I54" s="386"/>
    </row>
    <row r="55" spans="1:9" ht="78">
      <c r="A55" s="372">
        <v>7</v>
      </c>
      <c r="B55" s="378" t="s">
        <v>1155</v>
      </c>
      <c r="C55" s="379" t="s">
        <v>1156</v>
      </c>
      <c r="D55" s="375">
        <v>3900</v>
      </c>
      <c r="E55" s="375">
        <v>600</v>
      </c>
      <c r="F55" s="375">
        <v>2400</v>
      </c>
      <c r="G55" s="380" t="s">
        <v>1000</v>
      </c>
      <c r="H55" s="377">
        <v>9.36</v>
      </c>
      <c r="I55" s="377"/>
    </row>
    <row r="56" spans="1:9" ht="249.6">
      <c r="A56" s="372">
        <v>8</v>
      </c>
      <c r="B56" s="378" t="s">
        <v>1157</v>
      </c>
      <c r="C56" s="379" t="s">
        <v>1158</v>
      </c>
      <c r="D56" s="375"/>
      <c r="E56" s="375"/>
      <c r="F56" s="375"/>
      <c r="G56" s="380" t="s">
        <v>970</v>
      </c>
      <c r="H56" s="377">
        <v>1</v>
      </c>
      <c r="I56" s="377"/>
    </row>
    <row r="57" spans="1:9" ht="215.85" customHeight="1">
      <c r="A57" s="372"/>
      <c r="B57" s="378"/>
      <c r="C57" s="379" t="s">
        <v>1159</v>
      </c>
      <c r="D57" s="375"/>
      <c r="E57" s="375"/>
      <c r="F57" s="375"/>
      <c r="G57" s="380"/>
      <c r="H57" s="377"/>
      <c r="I57" s="377"/>
    </row>
    <row r="58" spans="1:9" s="122" customFormat="1" ht="23.1" customHeight="1">
      <c r="A58" s="368" t="s">
        <v>377</v>
      </c>
      <c r="B58" s="417" t="s">
        <v>1160</v>
      </c>
      <c r="C58" s="418"/>
      <c r="D58" s="418"/>
      <c r="E58" s="418"/>
      <c r="F58" s="418"/>
      <c r="G58" s="418"/>
      <c r="H58" s="418"/>
      <c r="I58" s="371"/>
    </row>
    <row r="59" spans="1:9" ht="78">
      <c r="A59" s="372">
        <v>1</v>
      </c>
      <c r="B59" s="378" t="s">
        <v>1023</v>
      </c>
      <c r="C59" s="374" t="s">
        <v>1037</v>
      </c>
      <c r="D59" s="375">
        <v>12.8</v>
      </c>
      <c r="E59" s="375">
        <v>0.5</v>
      </c>
      <c r="F59" s="375">
        <v>3.6</v>
      </c>
      <c r="G59" s="380" t="s">
        <v>1000</v>
      </c>
      <c r="H59" s="377">
        <f>3.6*12.7*1.25</f>
        <v>57.15</v>
      </c>
      <c r="I59" s="377"/>
    </row>
    <row r="60" spans="1:9" ht="46.8">
      <c r="A60" s="372">
        <v>2</v>
      </c>
      <c r="B60" s="378" t="s">
        <v>1038</v>
      </c>
      <c r="C60" s="379" t="s">
        <v>1039</v>
      </c>
      <c r="D60" s="375">
        <v>6</v>
      </c>
      <c r="E60" s="375">
        <v>0.85</v>
      </c>
      <c r="F60" s="375">
        <v>0.9</v>
      </c>
      <c r="G60" s="380" t="s">
        <v>1029</v>
      </c>
      <c r="H60" s="377">
        <f>D60</f>
        <v>6</v>
      </c>
      <c r="I60" s="377"/>
    </row>
    <row r="61" spans="1:9" ht="46.8">
      <c r="A61" s="372">
        <v>3</v>
      </c>
      <c r="B61" s="378" t="s">
        <v>1040</v>
      </c>
      <c r="C61" s="379" t="s">
        <v>1041</v>
      </c>
      <c r="D61" s="375">
        <v>12.8</v>
      </c>
      <c r="E61" s="375">
        <v>6.5</v>
      </c>
      <c r="F61" s="375"/>
      <c r="G61" s="380" t="s">
        <v>1000</v>
      </c>
      <c r="H61" s="377">
        <f>D61*E61</f>
        <v>83.2</v>
      </c>
      <c r="I61" s="377"/>
    </row>
    <row r="62" spans="1:9">
      <c r="A62" s="372">
        <v>4</v>
      </c>
      <c r="B62" s="378" t="s">
        <v>1042</v>
      </c>
      <c r="C62" s="379" t="s">
        <v>1043</v>
      </c>
      <c r="D62" s="375">
        <v>17</v>
      </c>
      <c r="E62" s="375"/>
      <c r="F62" s="375">
        <v>16</v>
      </c>
      <c r="G62" s="380" t="s">
        <v>1000</v>
      </c>
      <c r="H62" s="377">
        <f>D62*F62</f>
        <v>272</v>
      </c>
      <c r="I62" s="377"/>
    </row>
    <row r="63" spans="1:9" s="122" customFormat="1">
      <c r="A63" s="368" t="s">
        <v>380</v>
      </c>
      <c r="B63" s="417" t="s">
        <v>1161</v>
      </c>
      <c r="C63" s="418"/>
      <c r="D63" s="418"/>
      <c r="E63" s="418"/>
      <c r="F63" s="418"/>
      <c r="G63" s="418"/>
      <c r="H63" s="418"/>
      <c r="I63" s="371"/>
    </row>
    <row r="64" spans="1:9" ht="109.2">
      <c r="A64" s="372">
        <v>1</v>
      </c>
      <c r="B64" s="378" t="s">
        <v>1045</v>
      </c>
      <c r="C64" s="387" t="s">
        <v>1046</v>
      </c>
      <c r="D64" s="375">
        <f>16*1.2</f>
        <v>19.2</v>
      </c>
      <c r="E64" s="375">
        <v>3</v>
      </c>
      <c r="F64" s="375"/>
      <c r="G64" s="380" t="s">
        <v>1000</v>
      </c>
      <c r="H64" s="377">
        <f>D64*E64</f>
        <v>57.599999999999994</v>
      </c>
      <c r="I64" s="377"/>
    </row>
    <row r="65" spans="1:9" ht="46.8">
      <c r="A65" s="372">
        <v>2</v>
      </c>
      <c r="B65" s="378" t="s">
        <v>1047</v>
      </c>
      <c r="C65" s="379" t="s">
        <v>1048</v>
      </c>
      <c r="D65" s="375">
        <v>36.4</v>
      </c>
      <c r="E65" s="375">
        <v>2.85</v>
      </c>
      <c r="F65" s="375"/>
      <c r="G65" s="380" t="s">
        <v>1000</v>
      </c>
      <c r="H65" s="377">
        <f>D65*E65</f>
        <v>103.74</v>
      </c>
      <c r="I65" s="377"/>
    </row>
    <row r="66" spans="1:9" ht="93.6">
      <c r="A66" s="372">
        <v>3</v>
      </c>
      <c r="B66" s="378" t="s">
        <v>1049</v>
      </c>
      <c r="C66" s="379" t="s">
        <v>1050</v>
      </c>
      <c r="D66" s="375">
        <v>20.7</v>
      </c>
      <c r="E66" s="375"/>
      <c r="F66" s="375">
        <v>6.5</v>
      </c>
      <c r="G66" s="380" t="s">
        <v>1000</v>
      </c>
      <c r="H66" s="377">
        <f>D66*F66</f>
        <v>134.54999999999998</v>
      </c>
      <c r="I66" s="377"/>
    </row>
    <row r="67" spans="1:9" ht="63.6" customHeight="1">
      <c r="A67" s="372">
        <v>4</v>
      </c>
      <c r="B67" s="378" t="s">
        <v>1051</v>
      </c>
      <c r="C67" s="379" t="s">
        <v>1052</v>
      </c>
      <c r="D67" s="375">
        <v>8.6</v>
      </c>
      <c r="E67" s="375">
        <v>0.95</v>
      </c>
      <c r="F67" s="375">
        <v>1.1000000000000001</v>
      </c>
      <c r="G67" s="380" t="s">
        <v>1029</v>
      </c>
      <c r="H67" s="377">
        <f>D67*F67</f>
        <v>9.4600000000000009</v>
      </c>
      <c r="I67" s="377"/>
    </row>
    <row r="68" spans="1:9" ht="31.2">
      <c r="A68" s="372">
        <v>5</v>
      </c>
      <c r="B68" s="378" t="s">
        <v>1053</v>
      </c>
      <c r="C68" s="379" t="s">
        <v>1054</v>
      </c>
      <c r="D68" s="375">
        <v>3.8</v>
      </c>
      <c r="E68" s="375"/>
      <c r="F68" s="375">
        <v>1.1000000000000001</v>
      </c>
      <c r="G68" s="380" t="s">
        <v>1000</v>
      </c>
      <c r="H68" s="377">
        <f>D68*F68</f>
        <v>4.18</v>
      </c>
      <c r="I68" s="377"/>
    </row>
    <row r="69" spans="1:9" ht="125.85" customHeight="1">
      <c r="A69" s="372">
        <v>6</v>
      </c>
      <c r="B69" s="378" t="s">
        <v>1055</v>
      </c>
      <c r="C69" s="379" t="s">
        <v>1056</v>
      </c>
      <c r="D69" s="375"/>
      <c r="E69" s="375"/>
      <c r="F69" s="375"/>
      <c r="G69" s="380" t="s">
        <v>615</v>
      </c>
      <c r="H69" s="377">
        <v>1</v>
      </c>
      <c r="I69" s="377"/>
    </row>
    <row r="70" spans="1:9" ht="78">
      <c r="A70" s="372">
        <v>7</v>
      </c>
      <c r="B70" s="378" t="s">
        <v>1007</v>
      </c>
      <c r="C70" s="379" t="s">
        <v>1008</v>
      </c>
      <c r="D70" s="375">
        <v>20.7</v>
      </c>
      <c r="E70" s="375"/>
      <c r="F70" s="375">
        <v>6.5</v>
      </c>
      <c r="G70" s="380" t="s">
        <v>1000</v>
      </c>
      <c r="H70" s="377">
        <f>D70*F70</f>
        <v>134.54999999999998</v>
      </c>
      <c r="I70" s="377"/>
    </row>
    <row r="71" spans="1:9" s="122" customFormat="1" ht="24.6" customHeight="1">
      <c r="A71" s="368" t="s">
        <v>1162</v>
      </c>
      <c r="B71" s="423" t="s">
        <v>1057</v>
      </c>
      <c r="C71" s="424"/>
      <c r="D71" s="424"/>
      <c r="E71" s="424"/>
      <c r="F71" s="424"/>
      <c r="G71" s="424"/>
      <c r="H71" s="424"/>
      <c r="I71" s="388"/>
    </row>
    <row r="72" spans="1:9" ht="125.1" customHeight="1">
      <c r="A72" s="372">
        <v>1</v>
      </c>
      <c r="B72" s="378" t="s">
        <v>1058</v>
      </c>
      <c r="C72" s="379" t="s">
        <v>1059</v>
      </c>
      <c r="D72" s="375">
        <v>5.7</v>
      </c>
      <c r="E72" s="375">
        <v>3</v>
      </c>
      <c r="F72" s="375"/>
      <c r="G72" s="380" t="s">
        <v>1000</v>
      </c>
      <c r="H72" s="377">
        <f>D72*E72</f>
        <v>17.100000000000001</v>
      </c>
      <c r="I72" s="377"/>
    </row>
    <row r="73" spans="1:9" ht="171.6">
      <c r="A73" s="372">
        <v>2</v>
      </c>
      <c r="B73" s="378" t="s">
        <v>1060</v>
      </c>
      <c r="C73" s="379" t="s">
        <v>1061</v>
      </c>
      <c r="D73" s="375">
        <v>5.5</v>
      </c>
      <c r="E73" s="375">
        <v>3</v>
      </c>
      <c r="F73" s="375">
        <v>6.9</v>
      </c>
      <c r="G73" s="380" t="s">
        <v>1000</v>
      </c>
      <c r="H73" s="377">
        <f>(5.5+6.9*2)*3</f>
        <v>57.900000000000006</v>
      </c>
      <c r="I73" s="377"/>
    </row>
    <row r="74" spans="1:9" ht="109.2">
      <c r="A74" s="372">
        <v>3</v>
      </c>
      <c r="B74" s="378" t="s">
        <v>1062</v>
      </c>
      <c r="C74" s="379" t="s">
        <v>1063</v>
      </c>
      <c r="D74" s="375">
        <v>3</v>
      </c>
      <c r="E74" s="375">
        <v>0.9</v>
      </c>
      <c r="F74" s="375">
        <v>2.2000000000000002</v>
      </c>
      <c r="G74" s="380" t="s">
        <v>401</v>
      </c>
      <c r="H74" s="377">
        <v>1</v>
      </c>
      <c r="I74" s="377"/>
    </row>
    <row r="75" spans="1:9" ht="62.4">
      <c r="A75" s="372">
        <v>4</v>
      </c>
      <c r="B75" s="378" t="s">
        <v>1064</v>
      </c>
      <c r="C75" s="374" t="s">
        <v>1065</v>
      </c>
      <c r="D75" s="375"/>
      <c r="E75" s="375"/>
      <c r="F75" s="375"/>
      <c r="G75" s="380" t="s">
        <v>1000</v>
      </c>
      <c r="H75" s="377">
        <v>23</v>
      </c>
      <c r="I75" s="377"/>
    </row>
    <row r="76" spans="1:9" ht="78">
      <c r="A76" s="372">
        <v>5</v>
      </c>
      <c r="B76" s="378" t="s">
        <v>1007</v>
      </c>
      <c r="C76" s="379" t="s">
        <v>1008</v>
      </c>
      <c r="D76" s="375"/>
      <c r="E76" s="375"/>
      <c r="F76" s="375"/>
      <c r="G76" s="380" t="s">
        <v>1000</v>
      </c>
      <c r="H76" s="377">
        <f>5.7*6.9-H75</f>
        <v>16.330000000000005</v>
      </c>
      <c r="I76" s="377"/>
    </row>
    <row r="77" spans="1:9" s="122" customFormat="1" ht="34.5" customHeight="1">
      <c r="A77" s="368" t="s">
        <v>1163</v>
      </c>
      <c r="B77" s="423" t="s">
        <v>1066</v>
      </c>
      <c r="C77" s="424"/>
      <c r="D77" s="424"/>
      <c r="E77" s="424"/>
      <c r="F77" s="424"/>
      <c r="G77" s="424"/>
      <c r="H77" s="424"/>
      <c r="I77" s="388"/>
    </row>
    <row r="78" spans="1:9" ht="125.85" customHeight="1">
      <c r="A78" s="372">
        <v>1</v>
      </c>
      <c r="B78" s="378" t="s">
        <v>1058</v>
      </c>
      <c r="C78" s="379" t="s">
        <v>1059</v>
      </c>
      <c r="D78" s="375">
        <f>4.7+6.6</f>
        <v>11.3</v>
      </c>
      <c r="E78" s="375">
        <v>3</v>
      </c>
      <c r="F78" s="375"/>
      <c r="G78" s="380" t="s">
        <v>1000</v>
      </c>
      <c r="H78" s="377">
        <f>D78*E78</f>
        <v>33.900000000000006</v>
      </c>
      <c r="I78" s="377"/>
    </row>
    <row r="79" spans="1:9" ht="171.6">
      <c r="A79" s="372">
        <v>2</v>
      </c>
      <c r="B79" s="378" t="s">
        <v>1060</v>
      </c>
      <c r="C79" s="379" t="s">
        <v>1061</v>
      </c>
      <c r="D79" s="375">
        <v>6.6</v>
      </c>
      <c r="E79" s="375">
        <v>3</v>
      </c>
      <c r="F79" s="375">
        <v>4.7</v>
      </c>
      <c r="G79" s="380" t="s">
        <v>1000</v>
      </c>
      <c r="H79" s="377">
        <f>(D79+F79)*E79</f>
        <v>33.900000000000006</v>
      </c>
      <c r="I79" s="377"/>
    </row>
    <row r="80" spans="1:9" ht="109.2">
      <c r="A80" s="372">
        <v>3</v>
      </c>
      <c r="B80" s="378" t="s">
        <v>1062</v>
      </c>
      <c r="C80" s="379" t="s">
        <v>1063</v>
      </c>
      <c r="D80" s="375">
        <v>3</v>
      </c>
      <c r="E80" s="375">
        <v>0.9</v>
      </c>
      <c r="F80" s="375">
        <v>1.6</v>
      </c>
      <c r="G80" s="380" t="s">
        <v>401</v>
      </c>
      <c r="H80" s="377">
        <v>1</v>
      </c>
      <c r="I80" s="377"/>
    </row>
    <row r="81" spans="1:9" ht="62.4">
      <c r="A81" s="372">
        <v>4</v>
      </c>
      <c r="B81" s="378" t="s">
        <v>1064</v>
      </c>
      <c r="C81" s="379" t="s">
        <v>1065</v>
      </c>
      <c r="D81" s="375"/>
      <c r="E81" s="375"/>
      <c r="F81" s="375"/>
      <c r="G81" s="380" t="s">
        <v>1000</v>
      </c>
      <c r="H81" s="377">
        <v>19</v>
      </c>
      <c r="I81" s="377"/>
    </row>
    <row r="82" spans="1:9" ht="78">
      <c r="A82" s="372">
        <v>5</v>
      </c>
      <c r="B82" s="378" t="s">
        <v>1007</v>
      </c>
      <c r="C82" s="379" t="s">
        <v>1008</v>
      </c>
      <c r="D82" s="375"/>
      <c r="E82" s="375"/>
      <c r="F82" s="375"/>
      <c r="G82" s="376" t="s">
        <v>1000</v>
      </c>
      <c r="H82" s="377">
        <f>6.6*4.7-H81</f>
        <v>12.02</v>
      </c>
      <c r="I82" s="377"/>
    </row>
    <row r="83" spans="1:9" s="122" customFormat="1" ht="27.6" customHeight="1">
      <c r="A83" s="368" t="s">
        <v>1164</v>
      </c>
      <c r="B83" s="423" t="s">
        <v>1072</v>
      </c>
      <c r="C83" s="424"/>
      <c r="D83" s="424"/>
      <c r="E83" s="424"/>
      <c r="F83" s="424"/>
      <c r="G83" s="424"/>
      <c r="H83" s="424"/>
      <c r="I83" s="388"/>
    </row>
    <row r="84" spans="1:9" ht="62.4">
      <c r="A84" s="372">
        <v>1</v>
      </c>
      <c r="B84" s="378" t="s">
        <v>1058</v>
      </c>
      <c r="C84" s="379" t="s">
        <v>1067</v>
      </c>
      <c r="D84" s="375">
        <v>4.8</v>
      </c>
      <c r="E84" s="375">
        <f>0.8+1.4+1.2</f>
        <v>3.4000000000000004</v>
      </c>
      <c r="F84" s="375"/>
      <c r="G84" s="380" t="s">
        <v>1000</v>
      </c>
      <c r="H84" s="377">
        <f>D84*E84</f>
        <v>16.32</v>
      </c>
      <c r="I84" s="377"/>
    </row>
    <row r="85" spans="1:9" ht="156">
      <c r="A85" s="372">
        <v>2</v>
      </c>
      <c r="B85" s="378" t="s">
        <v>1060</v>
      </c>
      <c r="C85" s="379" t="s">
        <v>1068</v>
      </c>
      <c r="D85" s="375">
        <v>6.75</v>
      </c>
      <c r="E85" s="375">
        <v>3.4</v>
      </c>
      <c r="F85" s="375">
        <v>7.3</v>
      </c>
      <c r="G85" s="380" t="s">
        <v>1000</v>
      </c>
      <c r="H85" s="377">
        <f>D85*E85*2+(F85-D84)*E85</f>
        <v>54.4</v>
      </c>
      <c r="I85" s="377"/>
    </row>
    <row r="86" spans="1:9" ht="109.2">
      <c r="A86" s="372">
        <v>3</v>
      </c>
      <c r="B86" s="378" t="s">
        <v>1069</v>
      </c>
      <c r="C86" s="379" t="s">
        <v>1070</v>
      </c>
      <c r="D86" s="375">
        <v>6.8</v>
      </c>
      <c r="E86" s="375"/>
      <c r="F86" s="375">
        <v>6.3</v>
      </c>
      <c r="G86" s="380" t="s">
        <v>1000</v>
      </c>
      <c r="H86" s="377">
        <f>D86*F86</f>
        <v>42.839999999999996</v>
      </c>
      <c r="I86" s="377"/>
    </row>
    <row r="87" spans="1:9" ht="31.2">
      <c r="A87" s="372">
        <v>4</v>
      </c>
      <c r="B87" s="378" t="s">
        <v>1064</v>
      </c>
      <c r="C87" s="379" t="s">
        <v>1071</v>
      </c>
      <c r="D87" s="375">
        <v>6.8</v>
      </c>
      <c r="E87" s="375"/>
      <c r="F87" s="375">
        <f>F86</f>
        <v>6.3</v>
      </c>
      <c r="G87" s="380" t="s">
        <v>1000</v>
      </c>
      <c r="H87" s="377">
        <f>D87*F87</f>
        <v>42.839999999999996</v>
      </c>
      <c r="I87" s="377"/>
    </row>
    <row r="88" spans="1:9" s="122" customFormat="1" ht="30" customHeight="1">
      <c r="A88" s="368" t="s">
        <v>1165</v>
      </c>
      <c r="B88" s="423" t="s">
        <v>1073</v>
      </c>
      <c r="C88" s="424"/>
      <c r="D88" s="424"/>
      <c r="E88" s="424"/>
      <c r="F88" s="424"/>
      <c r="G88" s="424"/>
      <c r="H88" s="424"/>
      <c r="I88" s="388"/>
    </row>
    <row r="89" spans="1:9" ht="93.6">
      <c r="A89" s="372">
        <v>1</v>
      </c>
      <c r="B89" s="378" t="s">
        <v>1058</v>
      </c>
      <c r="C89" s="379" t="s">
        <v>1074</v>
      </c>
      <c r="D89" s="375">
        <v>3</v>
      </c>
      <c r="E89" s="375">
        <v>3.2</v>
      </c>
      <c r="F89" s="375"/>
      <c r="G89" s="380" t="s">
        <v>1000</v>
      </c>
      <c r="H89" s="377">
        <f>D89*E89</f>
        <v>9.6000000000000014</v>
      </c>
      <c r="I89" s="377"/>
    </row>
    <row r="90" spans="1:9" ht="78">
      <c r="A90" s="372">
        <v>2</v>
      </c>
      <c r="B90" s="378" t="s">
        <v>1075</v>
      </c>
      <c r="C90" s="379" t="s">
        <v>1076</v>
      </c>
      <c r="D90" s="375">
        <v>6.15</v>
      </c>
      <c r="E90" s="375">
        <v>3.2</v>
      </c>
      <c r="F90" s="375">
        <v>3</v>
      </c>
      <c r="G90" s="380" t="s">
        <v>1000</v>
      </c>
      <c r="H90" s="377">
        <f>D90*E90*2</f>
        <v>39.360000000000007</v>
      </c>
      <c r="I90" s="377"/>
    </row>
    <row r="91" spans="1:9" ht="62.4">
      <c r="A91" s="372">
        <v>3</v>
      </c>
      <c r="B91" s="378" t="s">
        <v>1069</v>
      </c>
      <c r="C91" s="379" t="s">
        <v>1077</v>
      </c>
      <c r="D91" s="375">
        <v>6.15</v>
      </c>
      <c r="E91" s="375"/>
      <c r="F91" s="375">
        <v>3</v>
      </c>
      <c r="G91" s="380" t="s">
        <v>1000</v>
      </c>
      <c r="H91" s="377">
        <f>D91*F91</f>
        <v>18.450000000000003</v>
      </c>
      <c r="I91" s="377"/>
    </row>
    <row r="92" spans="1:9" ht="78">
      <c r="A92" s="372">
        <v>4</v>
      </c>
      <c r="B92" s="378" t="s">
        <v>1078</v>
      </c>
      <c r="C92" s="379" t="s">
        <v>1008</v>
      </c>
      <c r="D92" s="375">
        <f>D91</f>
        <v>6.15</v>
      </c>
      <c r="E92" s="375"/>
      <c r="F92" s="375">
        <f>F91</f>
        <v>3</v>
      </c>
      <c r="G92" s="380" t="s">
        <v>1000</v>
      </c>
      <c r="H92" s="377">
        <f>D92*F92</f>
        <v>18.450000000000003</v>
      </c>
      <c r="I92" s="377"/>
    </row>
    <row r="93" spans="1:9" s="122" customFormat="1" ht="35.85" customHeight="1">
      <c r="A93" s="368" t="s">
        <v>1166</v>
      </c>
      <c r="B93" s="423" t="s">
        <v>1167</v>
      </c>
      <c r="C93" s="424"/>
      <c r="D93" s="424"/>
      <c r="E93" s="424"/>
      <c r="F93" s="424"/>
      <c r="G93" s="424"/>
      <c r="H93" s="424"/>
      <c r="I93" s="388"/>
    </row>
    <row r="94" spans="1:9" ht="62.4">
      <c r="A94" s="372">
        <v>1</v>
      </c>
      <c r="B94" s="378" t="s">
        <v>1168</v>
      </c>
      <c r="C94" s="379" t="s">
        <v>1065</v>
      </c>
      <c r="D94" s="375"/>
      <c r="E94" s="375"/>
      <c r="F94" s="375"/>
      <c r="G94" s="380" t="s">
        <v>1000</v>
      </c>
      <c r="H94" s="377">
        <f>85+34</f>
        <v>119</v>
      </c>
      <c r="I94" s="377"/>
    </row>
    <row r="95" spans="1:9" ht="78">
      <c r="A95" s="372">
        <v>2</v>
      </c>
      <c r="B95" s="378" t="s">
        <v>1007</v>
      </c>
      <c r="C95" s="379" t="s">
        <v>1008</v>
      </c>
      <c r="D95" s="375"/>
      <c r="E95" s="375"/>
      <c r="F95" s="375"/>
      <c r="G95" s="380" t="s">
        <v>1000</v>
      </c>
      <c r="H95" s="377">
        <f>+H94</f>
        <v>119</v>
      </c>
      <c r="I95" s="377"/>
    </row>
    <row r="96" spans="1:9" s="122" customFormat="1" ht="28.35" customHeight="1">
      <c r="A96" s="368" t="s">
        <v>1169</v>
      </c>
      <c r="B96" s="423" t="s">
        <v>1170</v>
      </c>
      <c r="C96" s="424"/>
      <c r="D96" s="424"/>
      <c r="E96" s="424"/>
      <c r="F96" s="424"/>
      <c r="G96" s="424"/>
      <c r="H96" s="424"/>
      <c r="I96" s="388"/>
    </row>
    <row r="97" spans="1:9" ht="62.4">
      <c r="A97" s="372">
        <v>1</v>
      </c>
      <c r="B97" s="378" t="s">
        <v>1168</v>
      </c>
      <c r="C97" s="379" t="s">
        <v>1065</v>
      </c>
      <c r="D97" s="375"/>
      <c r="E97" s="375"/>
      <c r="F97" s="375"/>
      <c r="G97" s="380" t="s">
        <v>1000</v>
      </c>
      <c r="H97" s="377">
        <f>15+25</f>
        <v>40</v>
      </c>
      <c r="I97" s="377"/>
    </row>
    <row r="98" spans="1:9" ht="78">
      <c r="A98" s="372">
        <v>2</v>
      </c>
      <c r="B98" s="378" t="s">
        <v>1007</v>
      </c>
      <c r="C98" s="379" t="s">
        <v>1008</v>
      </c>
      <c r="D98" s="375"/>
      <c r="E98" s="375"/>
      <c r="F98" s="375"/>
      <c r="G98" s="380" t="s">
        <v>1000</v>
      </c>
      <c r="H98" s="377">
        <f>+H97</f>
        <v>40</v>
      </c>
      <c r="I98" s="377"/>
    </row>
    <row r="99" spans="1:9" s="122" customFormat="1" ht="35.1" customHeight="1">
      <c r="A99" s="368" t="s">
        <v>1171</v>
      </c>
      <c r="B99" s="423" t="s">
        <v>1172</v>
      </c>
      <c r="C99" s="424"/>
      <c r="D99" s="424"/>
      <c r="E99" s="424"/>
      <c r="F99" s="424"/>
      <c r="G99" s="424"/>
      <c r="H99" s="424"/>
      <c r="I99" s="388"/>
    </row>
    <row r="100" spans="1:9" ht="62.4">
      <c r="A100" s="372">
        <v>1</v>
      </c>
      <c r="B100" s="378" t="s">
        <v>1168</v>
      </c>
      <c r="C100" s="379" t="s">
        <v>1065</v>
      </c>
      <c r="D100" s="375"/>
      <c r="E100" s="375"/>
      <c r="F100" s="375"/>
      <c r="G100" s="380" t="s">
        <v>1000</v>
      </c>
      <c r="H100" s="377">
        <f>41+16+24+35</f>
        <v>116</v>
      </c>
      <c r="I100" s="377"/>
    </row>
    <row r="101" spans="1:9" ht="78">
      <c r="A101" s="372">
        <v>2</v>
      </c>
      <c r="B101" s="378" t="s">
        <v>1007</v>
      </c>
      <c r="C101" s="379" t="s">
        <v>1008</v>
      </c>
      <c r="D101" s="375"/>
      <c r="E101" s="375"/>
      <c r="F101" s="375"/>
      <c r="G101" s="380" t="s">
        <v>1000</v>
      </c>
      <c r="H101" s="377">
        <f>+H100</f>
        <v>116</v>
      </c>
      <c r="I101" s="377"/>
    </row>
    <row r="102" spans="1:9" s="123" customFormat="1" ht="36" customHeight="1">
      <c r="A102" s="129" t="s">
        <v>1083</v>
      </c>
      <c r="B102" s="389"/>
      <c r="C102" s="390" t="s">
        <v>1119</v>
      </c>
      <c r="D102" s="389"/>
      <c r="E102" s="389"/>
      <c r="F102" s="389"/>
      <c r="G102" s="391"/>
      <c r="H102" s="389"/>
      <c r="I102" s="389"/>
    </row>
    <row r="103" spans="1:9" s="129" customFormat="1">
      <c r="A103" s="124"/>
      <c r="B103" s="124"/>
      <c r="C103" s="125"/>
      <c r="D103" s="124"/>
      <c r="E103" s="126"/>
      <c r="F103" s="124"/>
      <c r="G103" s="128"/>
      <c r="H103" s="127"/>
      <c r="I103" s="127"/>
    </row>
    <row r="104" spans="1:9" s="129" customFormat="1">
      <c r="A104" s="124"/>
      <c r="B104" s="124"/>
      <c r="C104" s="125"/>
      <c r="D104" s="124"/>
      <c r="E104" s="126"/>
      <c r="F104" s="124"/>
      <c r="G104" s="128"/>
      <c r="H104" s="127"/>
      <c r="I104" s="127"/>
    </row>
    <row r="105" spans="1:9" s="129" customFormat="1">
      <c r="A105" s="130"/>
      <c r="B105" s="131"/>
      <c r="C105" s="132"/>
      <c r="D105" s="130"/>
      <c r="E105" s="130"/>
      <c r="F105" s="130"/>
      <c r="G105" s="130"/>
      <c r="H105" s="133"/>
      <c r="I105" s="133"/>
    </row>
    <row r="106" spans="1:9" s="129" customFormat="1">
      <c r="A106" s="134"/>
      <c r="B106" s="124"/>
      <c r="C106" s="135"/>
      <c r="D106" s="136"/>
      <c r="F106" s="137"/>
      <c r="H106" s="138"/>
      <c r="I106" s="138"/>
    </row>
    <row r="107" spans="1:9" s="129" customFormat="1">
      <c r="A107" s="139"/>
      <c r="B107" s="140"/>
      <c r="C107" s="135"/>
      <c r="D107" s="141"/>
      <c r="F107" s="142"/>
      <c r="H107" s="143"/>
      <c r="I107" s="143"/>
    </row>
  </sheetData>
  <autoFilter ref="A4:I102" xr:uid="{00000000-0009-0000-0000-000005000000}"/>
  <mergeCells count="19">
    <mergeCell ref="B93:H93"/>
    <mergeCell ref="B96:H96"/>
    <mergeCell ref="B99:H99"/>
    <mergeCell ref="B58:H58"/>
    <mergeCell ref="B63:H63"/>
    <mergeCell ref="B71:H71"/>
    <mergeCell ref="B77:H77"/>
    <mergeCell ref="B83:H83"/>
    <mergeCell ref="B88:H88"/>
    <mergeCell ref="B47:H47"/>
    <mergeCell ref="A1:I1"/>
    <mergeCell ref="B5:H5"/>
    <mergeCell ref="B13:H13"/>
    <mergeCell ref="B21:H21"/>
    <mergeCell ref="B29:H29"/>
    <mergeCell ref="B38:H38"/>
    <mergeCell ref="A3:I3"/>
    <mergeCell ref="B4:C4"/>
    <mergeCell ref="A2:I2"/>
  </mergeCells>
  <pageMargins left="0.31496062992125984" right="0.15748031496062992" top="0.23622047244094491" bottom="0.39370078740157483" header="0.19685039370078741" footer="0"/>
  <pageSetup paperSize="9" scale="75" fitToHeight="0"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DB36F-9B74-4D59-8524-D86AEBC3B413}">
  <dimension ref="A1:H88"/>
  <sheetViews>
    <sheetView zoomScale="85" zoomScaleNormal="85" workbookViewId="0">
      <pane ySplit="1" topLeftCell="A72" activePane="bottomLeft" state="frozen"/>
      <selection pane="bottomLeft" activeCell="N4" sqref="N4"/>
    </sheetView>
  </sheetViews>
  <sheetFormatPr defaultRowHeight="14.4"/>
  <cols>
    <col min="1" max="1" width="5.88671875" customWidth="1"/>
    <col min="2" max="2" width="6.88671875" customWidth="1"/>
    <col min="3" max="3" width="15.44140625" customWidth="1"/>
    <col min="4" max="4" width="45.44140625" customWidth="1"/>
    <col min="5" max="5" width="9.44140625" customWidth="1"/>
    <col min="6" max="6" width="8.109375" customWidth="1"/>
    <col min="7" max="7" width="17.88671875" style="30" customWidth="1"/>
    <col min="8" max="8" width="18.109375" style="30" customWidth="1"/>
  </cols>
  <sheetData>
    <row r="1" spans="1:8" s="2" customFormat="1" ht="37.5" customHeight="1">
      <c r="A1" s="3" t="s">
        <v>0</v>
      </c>
      <c r="B1" s="3" t="s">
        <v>1</v>
      </c>
      <c r="C1" s="3" t="s">
        <v>996</v>
      </c>
      <c r="D1" s="3" t="s">
        <v>2</v>
      </c>
      <c r="E1" s="3" t="s">
        <v>1009</v>
      </c>
      <c r="F1" s="3" t="s">
        <v>1010</v>
      </c>
      <c r="G1" s="25" t="s">
        <v>6</v>
      </c>
      <c r="H1" s="25" t="s">
        <v>7</v>
      </c>
    </row>
    <row r="2" spans="1:8" s="1" customFormat="1" ht="26.4">
      <c r="A2" s="4"/>
      <c r="B2" s="5"/>
      <c r="C2" s="8" t="s">
        <v>997</v>
      </c>
      <c r="D2" s="5"/>
      <c r="E2" s="5"/>
      <c r="F2" s="7"/>
      <c r="G2" s="26"/>
      <c r="H2" s="26"/>
    </row>
    <row r="3" spans="1:8" s="1" customFormat="1" ht="132">
      <c r="A3" s="4"/>
      <c r="B3" s="15">
        <v>1</v>
      </c>
      <c r="C3" s="16" t="s">
        <v>998</v>
      </c>
      <c r="D3" s="17" t="s">
        <v>999</v>
      </c>
      <c r="E3" s="16" t="s">
        <v>1000</v>
      </c>
      <c r="F3" s="18">
        <v>56</v>
      </c>
      <c r="G3" s="27">
        <v>4650000</v>
      </c>
      <c r="H3" s="28">
        <f>G3*F3</f>
        <v>260400000</v>
      </c>
    </row>
    <row r="4" spans="1:8" s="1" customFormat="1" ht="52.8">
      <c r="A4" s="4"/>
      <c r="B4" s="15">
        <v>2</v>
      </c>
      <c r="C4" s="16" t="s">
        <v>1001</v>
      </c>
      <c r="D4" s="17" t="s">
        <v>1002</v>
      </c>
      <c r="E4" s="16" t="s">
        <v>1000</v>
      </c>
      <c r="F4" s="18">
        <v>14.700000000000001</v>
      </c>
      <c r="G4" s="27">
        <v>1650000</v>
      </c>
      <c r="H4" s="28">
        <f>G4*F4</f>
        <v>24255000</v>
      </c>
    </row>
    <row r="5" spans="1:8" s="1" customFormat="1" ht="145.19999999999999">
      <c r="A5" s="4"/>
      <c r="B5" s="15">
        <v>3</v>
      </c>
      <c r="C5" s="16" t="s">
        <v>1003</v>
      </c>
      <c r="D5" s="17" t="s">
        <v>1004</v>
      </c>
      <c r="E5" s="16" t="s">
        <v>1000</v>
      </c>
      <c r="F5" s="18">
        <v>65</v>
      </c>
      <c r="G5" s="27">
        <v>5590000</v>
      </c>
      <c r="H5" s="28">
        <f>G5*F5</f>
        <v>363350000</v>
      </c>
    </row>
    <row r="6" spans="1:8" s="1" customFormat="1" ht="118.8">
      <c r="A6" s="4"/>
      <c r="B6" s="15">
        <v>4</v>
      </c>
      <c r="C6" s="16" t="s">
        <v>1005</v>
      </c>
      <c r="D6" s="17" t="s">
        <v>1006</v>
      </c>
      <c r="E6" s="16" t="s">
        <v>401</v>
      </c>
      <c r="F6" s="18">
        <v>1</v>
      </c>
      <c r="G6" s="27">
        <v>82690000</v>
      </c>
      <c r="H6" s="28">
        <f>G6*F6</f>
        <v>82690000</v>
      </c>
    </row>
    <row r="7" spans="1:8" s="1" customFormat="1" ht="66">
      <c r="A7" s="4"/>
      <c r="B7" s="15">
        <v>5</v>
      </c>
      <c r="C7" s="19" t="s">
        <v>1007</v>
      </c>
      <c r="D7" s="20" t="s">
        <v>1008</v>
      </c>
      <c r="E7" s="21" t="s">
        <v>1000</v>
      </c>
      <c r="F7" s="18">
        <v>63</v>
      </c>
      <c r="G7" s="27">
        <v>370000</v>
      </c>
      <c r="H7" s="28">
        <f>G7*F7</f>
        <v>23310000</v>
      </c>
    </row>
    <row r="8" spans="1:8" s="1" customFormat="1" ht="26.4">
      <c r="A8" s="4"/>
      <c r="B8" s="5"/>
      <c r="C8" s="8" t="s">
        <v>1011</v>
      </c>
      <c r="D8" s="5"/>
      <c r="E8" s="5"/>
      <c r="F8" s="7"/>
      <c r="G8" s="26"/>
      <c r="H8" s="26"/>
    </row>
    <row r="9" spans="1:8" s="1" customFormat="1" ht="132">
      <c r="A9" s="4"/>
      <c r="B9" s="15">
        <v>1</v>
      </c>
      <c r="C9" s="16" t="s">
        <v>998</v>
      </c>
      <c r="D9" s="17" t="str">
        <f>D3</f>
        <v xml:space="preserve">- Kết cấu phần khung: khung thép hộp 30x30, 40x40mm (hoặc khung gỗ) có chân, khung gia cố vào tường và sàn để gia cố, dựng vách đứng
- Bề mặt: Gỗ MDF 12+3 cốt xanh, chống ẩm, hoặc tấm alu tương đương, sơn Pu inchem bóng mờ màu sắc theo chỉ định
- Dải đèn Led RGB đổi màu theo tuỳ chỉnh, nằm trong hộp đóng bằng gỗ MDF chống ẩm, hoặc chất liệu tương đương. Bề mặt lắp tấm mika mờ tản sáng
- Tụ đổi nguồn 12V theo công suất của đèn 
</v>
      </c>
      <c r="E9" s="16" t="s">
        <v>1000</v>
      </c>
      <c r="F9" s="18">
        <v>56</v>
      </c>
      <c r="G9" s="27">
        <v>4650000</v>
      </c>
      <c r="H9" s="28">
        <f>G9*F9</f>
        <v>260400000</v>
      </c>
    </row>
    <row r="10" spans="1:8" s="1" customFormat="1" ht="52.8">
      <c r="A10" s="4"/>
      <c r="B10" s="15">
        <v>2</v>
      </c>
      <c r="C10" s="16" t="s">
        <v>1001</v>
      </c>
      <c r="D10" s="17" t="str">
        <f>D4</f>
        <v xml:space="preserve">- Vải dệt cotton trộn Polyeste cao cấp, dày dặn, màu xanh lá
- Kèm hệ khung, thùng, hộp tạo bề mặt để căng vải
</v>
      </c>
      <c r="E10" s="16"/>
      <c r="F10" s="18">
        <v>12.25</v>
      </c>
      <c r="G10" s="27">
        <v>1650000</v>
      </c>
      <c r="H10" s="28">
        <f>G10*F10</f>
        <v>20212500</v>
      </c>
    </row>
    <row r="11" spans="1:8" s="1" customFormat="1" ht="145.19999999999999">
      <c r="A11" s="4"/>
      <c r="B11" s="15">
        <v>3</v>
      </c>
      <c r="C11" s="16" t="s">
        <v>1003</v>
      </c>
      <c r="D11" s="17" t="str">
        <f>D5</f>
        <v>- Kết cấu khung thép hộp gia cường 40x40, gỗ MFC cốt xanh chống ẩm hoặc tương đương, tạo cốt cao độ theo thiết kế
- Mặt bục: Ván gỗ MFC dày 18mm
- Bề mặt hoàn thiện: Ốp tấm alu gương đen mờ, khu vực bàn dẫn MC lắp sàn kính cường lực, sơn đen bóng
- Đèn led dây ánh sáng xanh, chạy âm dưới mặt sàn theo đường viền 
- Bề mặt hoàn thiện bọc mika mờ
- Tụ chuyển nguồn 12V loại không quạt, không phát ra tiếng ồn</v>
      </c>
      <c r="E11" s="16" t="s">
        <v>1000</v>
      </c>
      <c r="F11" s="18">
        <v>68</v>
      </c>
      <c r="G11" s="27">
        <v>5590000</v>
      </c>
      <c r="H11" s="28">
        <f>G11*F11</f>
        <v>380120000</v>
      </c>
    </row>
    <row r="12" spans="1:8" s="1" customFormat="1" ht="105.6">
      <c r="A12" s="4"/>
      <c r="B12" s="15">
        <v>4</v>
      </c>
      <c r="C12" s="16" t="s">
        <v>1005</v>
      </c>
      <c r="D12" s="17" t="s">
        <v>1012</v>
      </c>
      <c r="E12" s="16" t="s">
        <v>401</v>
      </c>
      <c r="F12" s="18">
        <v>1</v>
      </c>
      <c r="G12" s="27">
        <v>102380000</v>
      </c>
      <c r="H12" s="28">
        <f>G12*F12</f>
        <v>102380000</v>
      </c>
    </row>
    <row r="13" spans="1:8" s="1" customFormat="1" ht="66">
      <c r="A13" s="4"/>
      <c r="B13" s="15">
        <v>5</v>
      </c>
      <c r="C13" s="19" t="s">
        <v>1007</v>
      </c>
      <c r="D13" s="20" t="str">
        <f>D7</f>
        <v>Loại sợi: 100% Polypropylene
Cấu trúc sợi: Level Loop
Đế thảm: đế lưới
Độ dày: 8mm
màu sắc theo chỉ định</v>
      </c>
      <c r="E13" s="21"/>
      <c r="F13" s="18">
        <v>59</v>
      </c>
      <c r="G13" s="27">
        <v>370000</v>
      </c>
      <c r="H13" s="28">
        <f>G13*F13</f>
        <v>21830000</v>
      </c>
    </row>
    <row r="14" spans="1:8" s="1" customFormat="1" ht="26.4">
      <c r="A14" s="4"/>
      <c r="B14" s="5"/>
      <c r="C14" s="8" t="s">
        <v>1013</v>
      </c>
      <c r="D14" s="5"/>
      <c r="E14" s="5"/>
      <c r="F14" s="7"/>
      <c r="G14" s="26"/>
      <c r="H14" s="26"/>
    </row>
    <row r="15" spans="1:8" s="1" customFormat="1" ht="145.19999999999999">
      <c r="A15" s="4"/>
      <c r="B15" s="15">
        <v>1</v>
      </c>
      <c r="C15" s="16" t="s">
        <v>998</v>
      </c>
      <c r="D15" s="17" t="s">
        <v>1014</v>
      </c>
      <c r="E15" s="16" t="s">
        <v>1000</v>
      </c>
      <c r="F15" s="18">
        <v>43.75</v>
      </c>
      <c r="G15" s="27">
        <v>5120000</v>
      </c>
      <c r="H15" s="28">
        <f>G15*F15</f>
        <v>224000000</v>
      </c>
    </row>
    <row r="16" spans="1:8" s="1" customFormat="1" ht="39.6">
      <c r="A16" s="4"/>
      <c r="B16" s="15">
        <v>2</v>
      </c>
      <c r="C16" s="16" t="s">
        <v>1003</v>
      </c>
      <c r="D16" s="17" t="s">
        <v>1015</v>
      </c>
      <c r="E16" s="16" t="s">
        <v>1000</v>
      </c>
      <c r="F16" s="18">
        <v>35</v>
      </c>
      <c r="G16" s="27">
        <v>3390000</v>
      </c>
      <c r="H16" s="28">
        <f>G16*F16</f>
        <v>118650000</v>
      </c>
    </row>
    <row r="17" spans="1:8" s="1" customFormat="1" ht="118.8">
      <c r="A17" s="4"/>
      <c r="B17" s="15">
        <v>3</v>
      </c>
      <c r="C17" s="16" t="s">
        <v>1005</v>
      </c>
      <c r="D17" s="17" t="str">
        <f>D6</f>
        <v>Bàn dẫn MC hình dáng theo thiết kế….
 - Kết cấu phần khung: khung thép hộp 30x30, 40x40mm (hoặc khung gỗ) tạo chân để ốp
 - Bề mặt: Gỗ MDF cốt xanh, chống ẩm, bo tròn tạo dáng,, sơn phủ Pu inchem hoàn thiện. Kết hợp tấm thép kim loại, tấm alu hợp kim, hoặc tương đương để tạo hình, màu sắc chỉ định
- Hộp đèn led ánh sáng trắng, bề mặt dán decal in UV hiflex xuyên sáng, nội dung in theo chỉ định</v>
      </c>
      <c r="E17" s="16" t="s">
        <v>401</v>
      </c>
      <c r="F17" s="18">
        <v>1</v>
      </c>
      <c r="G17" s="27">
        <v>86630000</v>
      </c>
      <c r="H17" s="28">
        <f>G17*F17</f>
        <v>86630000</v>
      </c>
    </row>
    <row r="18" spans="1:8" s="1" customFormat="1" ht="105.6">
      <c r="A18" s="4"/>
      <c r="B18" s="15">
        <v>4</v>
      </c>
      <c r="C18" s="16" t="s">
        <v>1001</v>
      </c>
      <c r="D18" s="17" t="str">
        <f>D12</f>
        <v xml:space="preserve">Bàn dẫn MC hình dáng theo thiết kế….
 - Kết cấu phần khung: khung thép hộp 30x30, 40x40mm (hoặc khung gỗ) tạo chân để ốp
 - Bề mặt: Gỗ MDF cốt xanh, chống ẩm, bo tròn tạo dáng,, sơn phủ Pu inchem hoàn thiện. Kết hợp tấm thép kim loại, tấm alu hợp kim, hoặc tương đương để tạo hình, màu sắc chỉ định
</v>
      </c>
      <c r="E18" s="16"/>
      <c r="F18" s="18">
        <v>87</v>
      </c>
      <c r="G18" s="27">
        <v>1340000</v>
      </c>
      <c r="H18" s="28">
        <f>G18*F18</f>
        <v>116580000</v>
      </c>
    </row>
    <row r="19" spans="1:8" s="1" customFormat="1" ht="66">
      <c r="A19" s="4"/>
      <c r="B19" s="15">
        <v>5</v>
      </c>
      <c r="C19" s="19" t="s">
        <v>1007</v>
      </c>
      <c r="D19" s="20" t="str">
        <f>D13</f>
        <v>Loại sợi: 100% Polypropylene
Cấu trúc sợi: Level Loop
Đế thảm: đế lưới
Độ dày: 8mm
màu sắc theo chỉ định</v>
      </c>
      <c r="E19" s="21" t="s">
        <v>1000</v>
      </c>
      <c r="F19" s="18">
        <v>26</v>
      </c>
      <c r="G19" s="27">
        <v>370000</v>
      </c>
      <c r="H19" s="28">
        <f>G19*F19</f>
        <v>9620000</v>
      </c>
    </row>
    <row r="20" spans="1:8" s="1" customFormat="1" ht="26.4">
      <c r="A20" s="4"/>
      <c r="B20" s="5"/>
      <c r="C20" s="8" t="s">
        <v>1016</v>
      </c>
      <c r="D20" s="5"/>
      <c r="E20" s="5"/>
      <c r="F20" s="7"/>
      <c r="G20" s="26"/>
      <c r="H20" s="26"/>
    </row>
    <row r="21" spans="1:8" s="1" customFormat="1" ht="158.4">
      <c r="A21" s="4"/>
      <c r="B21" s="15">
        <v>1</v>
      </c>
      <c r="C21" s="16" t="s">
        <v>998</v>
      </c>
      <c r="D21" s="17" t="s">
        <v>1017</v>
      </c>
      <c r="E21" s="16" t="s">
        <v>1000</v>
      </c>
      <c r="F21" s="18">
        <v>36.299999999999997</v>
      </c>
      <c r="G21" s="27">
        <v>5430000</v>
      </c>
      <c r="H21" s="28">
        <f t="shared" ref="H21:H26" si="0">G21*F21</f>
        <v>197108999.99999997</v>
      </c>
    </row>
    <row r="22" spans="1:8" s="1" customFormat="1" ht="39.6">
      <c r="A22" s="4"/>
      <c r="B22" s="15">
        <v>2</v>
      </c>
      <c r="C22" s="16" t="s">
        <v>1003</v>
      </c>
      <c r="D22" s="17" t="s">
        <v>1015</v>
      </c>
      <c r="E22" s="16" t="s">
        <v>1000</v>
      </c>
      <c r="F22" s="18">
        <v>27.900000000000002</v>
      </c>
      <c r="G22" s="27">
        <v>2760000</v>
      </c>
      <c r="H22" s="28">
        <f t="shared" si="0"/>
        <v>77004000</v>
      </c>
    </row>
    <row r="23" spans="1:8" s="1" customFormat="1" ht="118.8">
      <c r="A23" s="4"/>
      <c r="B23" s="15">
        <v>3</v>
      </c>
      <c r="C23" s="16" t="s">
        <v>1018</v>
      </c>
      <c r="D23" s="17" t="str">
        <f>D17</f>
        <v>Bàn dẫn MC hình dáng theo thiết kế….
 - Kết cấu phần khung: khung thép hộp 30x30, 40x40mm (hoặc khung gỗ) tạo chân để ốp
 - Bề mặt: Gỗ MDF cốt xanh, chống ẩm, bo tròn tạo dáng,, sơn phủ Pu inchem hoàn thiện. Kết hợp tấm thép kim loại, tấm alu hợp kim, hoặc tương đương để tạo hình, màu sắc chỉ định
- Hộp đèn led ánh sáng trắng, bề mặt dán decal in UV hiflex xuyên sáng, nội dung in theo chỉ định</v>
      </c>
      <c r="E23" s="16"/>
      <c r="F23" s="18">
        <v>81.400000000000006</v>
      </c>
      <c r="G23" s="27">
        <v>1340000</v>
      </c>
      <c r="H23" s="28">
        <f t="shared" si="0"/>
        <v>109076000.00000001</v>
      </c>
    </row>
    <row r="24" spans="1:8" s="1" customFormat="1" ht="118.8">
      <c r="A24" s="4"/>
      <c r="B24" s="15">
        <v>4</v>
      </c>
      <c r="C24" s="16" t="s">
        <v>1019</v>
      </c>
      <c r="D24" s="20" t="str">
        <f>D23</f>
        <v>Bàn dẫn MC hình dáng theo thiết kế….
 - Kết cấu phần khung: khung thép hộp 30x30, 40x40mm (hoặc khung gỗ) tạo chân để ốp
 - Bề mặt: Gỗ MDF cốt xanh, chống ẩm, bo tròn tạo dáng,, sơn phủ Pu inchem hoàn thiện. Kết hợp tấm thép kim loại, tấm alu hợp kim, hoặc tương đương để tạo hình, màu sắc chỉ định
- Hộp đèn led ánh sáng trắng, bề mặt dán decal in UV hiflex xuyên sáng, nội dung in theo chỉ định</v>
      </c>
      <c r="E24" s="21"/>
      <c r="F24" s="18">
        <v>186.76000000000002</v>
      </c>
      <c r="G24" s="27">
        <v>1500000</v>
      </c>
      <c r="H24" s="28">
        <f t="shared" si="0"/>
        <v>280140000</v>
      </c>
    </row>
    <row r="25" spans="1:8" s="1" customFormat="1" ht="105.6">
      <c r="A25" s="4"/>
      <c r="B25" s="15">
        <v>5</v>
      </c>
      <c r="C25" s="19" t="s">
        <v>1007</v>
      </c>
      <c r="D25" s="20" t="str">
        <f>D18</f>
        <v xml:space="preserve">Bàn dẫn MC hình dáng theo thiết kế….
 - Kết cấu phần khung: khung thép hộp 30x30, 40x40mm (hoặc khung gỗ) tạo chân để ốp
 - Bề mặt: Gỗ MDF cốt xanh, chống ẩm, bo tròn tạo dáng,, sơn phủ Pu inchem hoàn thiện. Kết hợp tấm thép kim loại, tấm alu hợp kim, hoặc tương đương để tạo hình, màu sắc chỉ định
</v>
      </c>
      <c r="E25" s="21" t="s">
        <v>1000</v>
      </c>
      <c r="F25" s="18">
        <v>43.56</v>
      </c>
      <c r="G25" s="27">
        <v>370000</v>
      </c>
      <c r="H25" s="28">
        <f t="shared" si="0"/>
        <v>16117200</v>
      </c>
    </row>
    <row r="26" spans="1:8" s="1" customFormat="1" ht="39.6">
      <c r="A26" s="4"/>
      <c r="B26" s="15">
        <v>6</v>
      </c>
      <c r="C26" s="19" t="s">
        <v>1020</v>
      </c>
      <c r="D26" s="20" t="s">
        <v>1021</v>
      </c>
      <c r="E26" s="21" t="s">
        <v>401</v>
      </c>
      <c r="F26" s="18">
        <v>1</v>
      </c>
      <c r="G26" s="27">
        <v>11810000</v>
      </c>
      <c r="H26" s="28">
        <f t="shared" si="0"/>
        <v>11810000</v>
      </c>
    </row>
    <row r="27" spans="1:8" s="1" customFormat="1" ht="26.4">
      <c r="A27" s="4"/>
      <c r="B27" s="5"/>
      <c r="C27" s="8" t="s">
        <v>1022</v>
      </c>
      <c r="D27" s="5"/>
      <c r="E27" s="5"/>
      <c r="F27" s="7"/>
      <c r="G27" s="26"/>
      <c r="H27" s="26"/>
    </row>
    <row r="28" spans="1:8" s="1" customFormat="1" ht="118.8">
      <c r="A28" s="4"/>
      <c r="B28" s="15">
        <v>1</v>
      </c>
      <c r="C28" s="19" t="s">
        <v>1023</v>
      </c>
      <c r="D28" s="17" t="s">
        <v>1024</v>
      </c>
      <c r="E28" s="21" t="s">
        <v>1000</v>
      </c>
      <c r="F28" s="18">
        <v>85</v>
      </c>
      <c r="G28" s="27">
        <v>6540000</v>
      </c>
      <c r="H28" s="28">
        <f t="shared" ref="H28:H33" si="1">G28*F28</f>
        <v>555900000</v>
      </c>
    </row>
    <row r="29" spans="1:8" s="1" customFormat="1" ht="92.4">
      <c r="A29" s="4"/>
      <c r="B29" s="15">
        <v>2</v>
      </c>
      <c r="C29" s="19" t="s">
        <v>1025</v>
      </c>
      <c r="D29" s="17" t="s">
        <v>1026</v>
      </c>
      <c r="E29" s="21" t="s">
        <v>23</v>
      </c>
      <c r="F29" s="18">
        <v>2</v>
      </c>
      <c r="G29" s="27">
        <v>23630000</v>
      </c>
      <c r="H29" s="28">
        <f t="shared" si="1"/>
        <v>47260000</v>
      </c>
    </row>
    <row r="30" spans="1:8" s="1" customFormat="1" ht="52.8">
      <c r="A30" s="4"/>
      <c r="B30" s="15">
        <v>3</v>
      </c>
      <c r="C30" s="16" t="s">
        <v>1027</v>
      </c>
      <c r="D30" s="17" t="s">
        <v>1028</v>
      </c>
      <c r="E30" s="16" t="s">
        <v>1029</v>
      </c>
      <c r="F30" s="18">
        <v>38</v>
      </c>
      <c r="G30" s="27">
        <v>870000</v>
      </c>
      <c r="H30" s="28">
        <f t="shared" si="1"/>
        <v>33060000</v>
      </c>
    </row>
    <row r="31" spans="1:8" s="1" customFormat="1" ht="52.8">
      <c r="A31" s="4"/>
      <c r="B31" s="15">
        <v>4</v>
      </c>
      <c r="C31" s="19" t="s">
        <v>1030</v>
      </c>
      <c r="D31" s="20" t="s">
        <v>1031</v>
      </c>
      <c r="E31" s="21" t="s">
        <v>401</v>
      </c>
      <c r="F31" s="18">
        <v>1</v>
      </c>
      <c r="G31" s="27">
        <v>13860000</v>
      </c>
      <c r="H31" s="28">
        <f t="shared" si="1"/>
        <v>13860000</v>
      </c>
    </row>
    <row r="32" spans="1:8" s="1" customFormat="1" ht="52.8">
      <c r="A32" s="4"/>
      <c r="B32" s="15">
        <v>5</v>
      </c>
      <c r="C32" s="19" t="s">
        <v>1032</v>
      </c>
      <c r="D32" s="17" t="s">
        <v>1033</v>
      </c>
      <c r="E32" s="21" t="s">
        <v>1000</v>
      </c>
      <c r="F32" s="18">
        <v>147</v>
      </c>
      <c r="G32" s="27">
        <v>550000</v>
      </c>
      <c r="H32" s="28">
        <f t="shared" si="1"/>
        <v>80850000</v>
      </c>
    </row>
    <row r="33" spans="1:8" s="1" customFormat="1" ht="105.6">
      <c r="A33" s="4"/>
      <c r="B33" s="15">
        <v>6</v>
      </c>
      <c r="C33" s="19" t="s">
        <v>1007</v>
      </c>
      <c r="D33" s="20" t="str">
        <f>D25</f>
        <v xml:space="preserve">Bàn dẫn MC hình dáng theo thiết kế….
 - Kết cấu phần khung: khung thép hộp 30x30, 40x40mm (hoặc khung gỗ) tạo chân để ốp
 - Bề mặt: Gỗ MDF cốt xanh, chống ẩm, bo tròn tạo dáng,, sơn phủ Pu inchem hoàn thiện. Kết hợp tấm thép kim loại, tấm alu hợp kim, hoặc tương đương để tạo hình, màu sắc chỉ định
</v>
      </c>
      <c r="E33" s="21" t="s">
        <v>1000</v>
      </c>
      <c r="F33" s="18">
        <v>217</v>
      </c>
      <c r="G33" s="27">
        <v>550000</v>
      </c>
      <c r="H33" s="28">
        <f t="shared" si="1"/>
        <v>119350000</v>
      </c>
    </row>
    <row r="34" spans="1:8" s="1" customFormat="1" ht="26.4">
      <c r="A34" s="4"/>
      <c r="B34" s="5"/>
      <c r="C34" s="8" t="s">
        <v>1034</v>
      </c>
      <c r="D34" s="5"/>
      <c r="E34" s="5"/>
      <c r="F34" s="7"/>
      <c r="G34" s="26"/>
      <c r="H34" s="26"/>
    </row>
    <row r="35" spans="1:8" s="1" customFormat="1" ht="105.6">
      <c r="A35" s="4"/>
      <c r="B35" s="15">
        <v>1</v>
      </c>
      <c r="C35" s="19" t="s">
        <v>1023</v>
      </c>
      <c r="D35" s="17" t="s">
        <v>1035</v>
      </c>
      <c r="E35" s="21" t="s">
        <v>1000</v>
      </c>
      <c r="F35" s="18">
        <v>154.79999999999998</v>
      </c>
      <c r="G35" s="27">
        <v>6850000</v>
      </c>
      <c r="H35" s="28">
        <f>G35*F35</f>
        <v>1060379999.9999999</v>
      </c>
    </row>
    <row r="36" spans="1:8" s="1" customFormat="1" ht="52.8">
      <c r="A36" s="4"/>
      <c r="B36" s="15">
        <v>2</v>
      </c>
      <c r="C36" s="19" t="s">
        <v>1030</v>
      </c>
      <c r="D36" s="20" t="str">
        <f>D30</f>
        <v xml:space="preserve">Dải đèn Led RGB đổi màu theo tuỳ chỉnh, nằm trong hộp đóng bằng gỗ MDF chống ẩm. Bề mặt lắp tấm mika mờ tản sáng
- Tụ đổi nguồn 12V theo công suất của đèn 
</v>
      </c>
      <c r="E36" s="21" t="s">
        <v>401</v>
      </c>
      <c r="F36" s="18">
        <v>1</v>
      </c>
      <c r="G36" s="27">
        <v>13860000</v>
      </c>
      <c r="H36" s="28">
        <f>G36*F36</f>
        <v>13860000</v>
      </c>
    </row>
    <row r="37" spans="1:8" s="1" customFormat="1" ht="52.8">
      <c r="A37" s="4"/>
      <c r="B37" s="15">
        <v>3</v>
      </c>
      <c r="C37" s="19" t="s">
        <v>1032</v>
      </c>
      <c r="D37" s="20" t="str">
        <f>D31</f>
        <v>- Gỗ MDF cốt xanh, chống ẩm, kết hợp gỗ sồi tự nhiên, sơn phủ Pu hoàn thiện, màu sắc theo thiết kế
- Kết hợp khung thép hộp 30x30,40x40 gia cường
- Logo Trung tâm truyền thông Quảng Ninh phát sáng</v>
      </c>
      <c r="E37" s="21" t="s">
        <v>1000</v>
      </c>
      <c r="F37" s="18">
        <v>280</v>
      </c>
      <c r="G37" s="27">
        <v>550000</v>
      </c>
      <c r="H37" s="28">
        <f>G37*F37</f>
        <v>154000000</v>
      </c>
    </row>
    <row r="38" spans="1:8" s="1" customFormat="1" ht="52.8">
      <c r="A38" s="4"/>
      <c r="B38" s="15">
        <v>4</v>
      </c>
      <c r="C38" s="19" t="s">
        <v>1007</v>
      </c>
      <c r="D38" s="20" t="str">
        <f>D32</f>
        <v xml:space="preserve"> chất liệu vải velor, tông màu đen, bóng LED 3 module RGB đổi màu. Màn sao được điều khiển qua bàn điều khiển đi kèm
- Chiều cao lắp rèm dự kiến : h=6m</v>
      </c>
      <c r="E38" s="21" t="s">
        <v>1000</v>
      </c>
      <c r="F38" s="18">
        <v>88.8</v>
      </c>
      <c r="G38" s="27">
        <v>550000</v>
      </c>
      <c r="H38" s="28">
        <f>G38*F38</f>
        <v>48840000</v>
      </c>
    </row>
    <row r="39" spans="1:8" s="1" customFormat="1" ht="26.4">
      <c r="A39" s="4"/>
      <c r="B39" s="5"/>
      <c r="C39" s="8" t="s">
        <v>1036</v>
      </c>
      <c r="D39" s="5"/>
      <c r="E39" s="5"/>
      <c r="F39" s="7"/>
      <c r="G39" s="26"/>
      <c r="H39" s="26"/>
    </row>
    <row r="40" spans="1:8" s="1" customFormat="1" ht="79.2">
      <c r="A40" s="4"/>
      <c r="B40" s="15">
        <v>1</v>
      </c>
      <c r="C40" s="19" t="s">
        <v>1023</v>
      </c>
      <c r="D40" s="17" t="s">
        <v>1037</v>
      </c>
      <c r="E40" s="21" t="s">
        <v>1000</v>
      </c>
      <c r="F40" s="18">
        <v>57.15</v>
      </c>
      <c r="G40" s="27">
        <v>4410000</v>
      </c>
      <c r="H40" s="28">
        <f>F40*G40</f>
        <v>252031500</v>
      </c>
    </row>
    <row r="41" spans="1:8" s="1" customFormat="1" ht="39.6">
      <c r="A41" s="4"/>
      <c r="B41" s="15">
        <v>2</v>
      </c>
      <c r="C41" s="19" t="s">
        <v>1038</v>
      </c>
      <c r="D41" s="20" t="s">
        <v>1039</v>
      </c>
      <c r="E41" s="21" t="s">
        <v>1029</v>
      </c>
      <c r="F41" s="18">
        <v>6</v>
      </c>
      <c r="G41" s="27">
        <v>5510000</v>
      </c>
      <c r="H41" s="28">
        <f>F41*G41</f>
        <v>33060000</v>
      </c>
    </row>
    <row r="42" spans="1:8" s="1" customFormat="1" ht="39.6">
      <c r="A42" s="4"/>
      <c r="B42" s="15">
        <v>3</v>
      </c>
      <c r="C42" s="19" t="s">
        <v>1040</v>
      </c>
      <c r="D42" s="20" t="s">
        <v>1041</v>
      </c>
      <c r="E42" s="21" t="s">
        <v>1000</v>
      </c>
      <c r="F42" s="18">
        <v>83.2</v>
      </c>
      <c r="G42" s="27">
        <v>2520000</v>
      </c>
      <c r="H42" s="28">
        <f>F42*G42</f>
        <v>209664000</v>
      </c>
    </row>
    <row r="43" spans="1:8" s="1" customFormat="1" ht="26.4">
      <c r="A43" s="4"/>
      <c r="B43" s="15">
        <v>4</v>
      </c>
      <c r="C43" s="19" t="s">
        <v>1042</v>
      </c>
      <c r="D43" s="20" t="s">
        <v>1043</v>
      </c>
      <c r="E43" s="21" t="s">
        <v>1000</v>
      </c>
      <c r="F43" s="18">
        <v>272</v>
      </c>
      <c r="G43" s="27">
        <v>760000</v>
      </c>
      <c r="H43" s="28">
        <f>F43*G43</f>
        <v>206720000</v>
      </c>
    </row>
    <row r="44" spans="1:8" s="1" customFormat="1" ht="39.6">
      <c r="A44" s="4"/>
      <c r="B44" s="5"/>
      <c r="C44" s="8" t="s">
        <v>1044</v>
      </c>
      <c r="D44" s="5"/>
      <c r="E44" s="5"/>
      <c r="F44" s="7"/>
      <c r="G44" s="26"/>
      <c r="H44" s="26"/>
    </row>
    <row r="45" spans="1:8" s="1" customFormat="1" ht="105.6">
      <c r="A45" s="4"/>
      <c r="B45" s="15">
        <v>1</v>
      </c>
      <c r="C45" s="19" t="s">
        <v>1045</v>
      </c>
      <c r="D45" s="22" t="s">
        <v>1046</v>
      </c>
      <c r="E45" s="21" t="s">
        <v>1000</v>
      </c>
      <c r="F45" s="18">
        <v>57.599999999999994</v>
      </c>
      <c r="G45" s="27">
        <v>5120000</v>
      </c>
      <c r="H45" s="28">
        <f t="shared" ref="H45:H51" si="2">F45*G45</f>
        <v>294912000</v>
      </c>
    </row>
    <row r="46" spans="1:8" s="1" customFormat="1" ht="66">
      <c r="A46" s="4"/>
      <c r="B46" s="15">
        <v>2</v>
      </c>
      <c r="C46" s="19" t="s">
        <v>1047</v>
      </c>
      <c r="D46" s="20" t="s">
        <v>1048</v>
      </c>
      <c r="E46" s="21" t="s">
        <v>1000</v>
      </c>
      <c r="F46" s="18">
        <v>103.74</v>
      </c>
      <c r="G46" s="27">
        <v>3980000</v>
      </c>
      <c r="H46" s="28">
        <f t="shared" si="2"/>
        <v>412885200</v>
      </c>
    </row>
    <row r="47" spans="1:8" s="1" customFormat="1" ht="92.4">
      <c r="A47" s="4"/>
      <c r="B47" s="15">
        <v>3</v>
      </c>
      <c r="C47" s="19" t="s">
        <v>1049</v>
      </c>
      <c r="D47" s="20" t="s">
        <v>1050</v>
      </c>
      <c r="E47" s="21" t="s">
        <v>1000</v>
      </c>
      <c r="F47" s="18">
        <v>134.54999999999998</v>
      </c>
      <c r="G47" s="27">
        <v>2360000</v>
      </c>
      <c r="H47" s="28">
        <f t="shared" si="2"/>
        <v>317537999.99999994</v>
      </c>
    </row>
    <row r="48" spans="1:8" s="1" customFormat="1" ht="79.2">
      <c r="A48" s="4"/>
      <c r="B48" s="15">
        <v>4</v>
      </c>
      <c r="C48" s="19" t="s">
        <v>1051</v>
      </c>
      <c r="D48" s="23" t="s">
        <v>1052</v>
      </c>
      <c r="E48" s="21" t="s">
        <v>1029</v>
      </c>
      <c r="F48" s="18">
        <v>9.4600000000000009</v>
      </c>
      <c r="G48" s="27">
        <v>13390000</v>
      </c>
      <c r="H48" s="28">
        <f t="shared" si="2"/>
        <v>126669400.00000001</v>
      </c>
    </row>
    <row r="49" spans="1:8" s="1" customFormat="1" ht="26.4">
      <c r="A49" s="4"/>
      <c r="B49" s="15">
        <v>5</v>
      </c>
      <c r="C49" s="19" t="s">
        <v>1053</v>
      </c>
      <c r="D49" s="20" t="s">
        <v>1054</v>
      </c>
      <c r="E49" s="21" t="s">
        <v>1000</v>
      </c>
      <c r="F49" s="18">
        <v>4.18</v>
      </c>
      <c r="G49" s="27">
        <v>7090000</v>
      </c>
      <c r="H49" s="28">
        <f t="shared" si="2"/>
        <v>29636199.999999996</v>
      </c>
    </row>
    <row r="50" spans="1:8" s="1" customFormat="1" ht="145.19999999999999">
      <c r="A50" s="4"/>
      <c r="B50" s="15">
        <v>6</v>
      </c>
      <c r="C50" s="19" t="s">
        <v>1055</v>
      </c>
      <c r="D50" s="20" t="s">
        <v>1056</v>
      </c>
      <c r="E50" s="21" t="s">
        <v>615</v>
      </c>
      <c r="F50" s="18">
        <v>1</v>
      </c>
      <c r="G50" s="27">
        <v>33550000</v>
      </c>
      <c r="H50" s="28">
        <f t="shared" si="2"/>
        <v>33550000</v>
      </c>
    </row>
    <row r="51" spans="1:8" s="1" customFormat="1" ht="105.6">
      <c r="A51" s="4"/>
      <c r="B51" s="15">
        <v>7</v>
      </c>
      <c r="C51" s="19" t="s">
        <v>1007</v>
      </c>
      <c r="D51" s="20" t="str">
        <f>D35</f>
        <v>- Kết cấu khung thép hộp gia cường 40x40, gỗ MFC cốt xanh chống ẩm hoặc tương đương, tạo cốt cao độ theo thiết kế
- Bề mặt hoàn thiện: Sàn kính cường lực, mica, poly trong hoặc tương đương, đáy sơn đen bóng
- Bậc thang và thành sân khấu: Gỗ MDF cốt xanh, chống ẩm, bề mặt veneer sơn phủ PU tạo màu theo thiết kế, hoặc vật liệu gỗ tương tư</v>
      </c>
      <c r="E51" s="21" t="s">
        <v>1000</v>
      </c>
      <c r="F51" s="18">
        <v>134.54999999999998</v>
      </c>
      <c r="G51" s="27">
        <v>550000</v>
      </c>
      <c r="H51" s="28">
        <f t="shared" si="2"/>
        <v>74002499.999999985</v>
      </c>
    </row>
    <row r="52" spans="1:8" s="1" customFormat="1" ht="26.4">
      <c r="A52" s="4"/>
      <c r="B52" s="5"/>
      <c r="C52" s="8" t="s">
        <v>1057</v>
      </c>
      <c r="D52" s="5"/>
      <c r="E52" s="5"/>
      <c r="F52" s="7"/>
      <c r="G52" s="26"/>
      <c r="H52" s="26"/>
    </row>
    <row r="53" spans="1:8" s="1" customFormat="1" ht="118.8">
      <c r="A53" s="4"/>
      <c r="B53" s="15">
        <v>1</v>
      </c>
      <c r="C53" s="19" t="s">
        <v>1058</v>
      </c>
      <c r="D53" s="20" t="s">
        <v>1059</v>
      </c>
      <c r="E53" s="21" t="s">
        <v>1000</v>
      </c>
      <c r="F53" s="18">
        <v>17.100000000000001</v>
      </c>
      <c r="G53" s="27">
        <v>5200000</v>
      </c>
      <c r="H53" s="28">
        <f>F53*G53</f>
        <v>88920000</v>
      </c>
    </row>
    <row r="54" spans="1:8" s="1" customFormat="1" ht="145.19999999999999">
      <c r="A54" s="4"/>
      <c r="B54" s="15">
        <v>2</v>
      </c>
      <c r="C54" s="19" t="s">
        <v>1060</v>
      </c>
      <c r="D54" s="20" t="s">
        <v>1061</v>
      </c>
      <c r="E54" s="21" t="s">
        <v>1000</v>
      </c>
      <c r="F54" s="18">
        <v>57.900000000000006</v>
      </c>
      <c r="G54" s="27">
        <v>3780000</v>
      </c>
      <c r="H54" s="28">
        <f>F54*G54</f>
        <v>218862000.00000003</v>
      </c>
    </row>
    <row r="55" spans="1:8" s="1" customFormat="1" ht="118.8">
      <c r="A55" s="4"/>
      <c r="B55" s="15">
        <v>3</v>
      </c>
      <c r="C55" s="19" t="s">
        <v>1062</v>
      </c>
      <c r="D55" s="20" t="s">
        <v>1063</v>
      </c>
      <c r="E55" s="21" t="s">
        <v>401</v>
      </c>
      <c r="F55" s="18">
        <v>1</v>
      </c>
      <c r="G55" s="27">
        <v>70880000</v>
      </c>
      <c r="H55" s="28">
        <f>F55*G55</f>
        <v>70880000</v>
      </c>
    </row>
    <row r="56" spans="1:8" s="1" customFormat="1" ht="52.8">
      <c r="A56" s="4"/>
      <c r="B56" s="15">
        <v>4</v>
      </c>
      <c r="C56" s="19" t="s">
        <v>1064</v>
      </c>
      <c r="D56" s="17" t="s">
        <v>1065</v>
      </c>
      <c r="E56" s="21" t="s">
        <v>1000</v>
      </c>
      <c r="F56" s="18">
        <v>23</v>
      </c>
      <c r="G56" s="27">
        <v>1970000</v>
      </c>
      <c r="H56" s="28">
        <f>F56*G56</f>
        <v>45310000</v>
      </c>
    </row>
    <row r="57" spans="1:8" s="1" customFormat="1" ht="145.19999999999999">
      <c r="A57" s="4"/>
      <c r="B57" s="15">
        <v>5</v>
      </c>
      <c r="C57" s="19" t="s">
        <v>1007</v>
      </c>
      <c r="D57" s="20" t="str">
        <f>D50</f>
        <v xml:space="preserve">Chất liệu: Gỗ MFC nhập khẩu, bề mặt phủ Melamine chống trầy xước, bền bóng
Kích thước: Dài 3m6 – Rộng 1m5 – Cao 75 cm
Màu sắc:  màu chì và vân gỗ hoặc tự chọn màu
Ghế xoay văn phòng
Chất liệu: lưng lưới , tay và chân ghế bằng nhựa chất lượng cao
Kích thước: dài 550 x rộng 440 - 510 x cao 1190 - 1270(mm)
Màu sắc: Đen
</v>
      </c>
      <c r="E57" s="21" t="s">
        <v>1000</v>
      </c>
      <c r="F57" s="18">
        <v>16.330000000000005</v>
      </c>
      <c r="G57" s="27">
        <v>550000</v>
      </c>
      <c r="H57" s="28">
        <f>F57*G57</f>
        <v>8981500.0000000037</v>
      </c>
    </row>
    <row r="58" spans="1:8" s="1" customFormat="1" ht="26.4">
      <c r="A58" s="4"/>
      <c r="B58" s="5"/>
      <c r="C58" s="8" t="s">
        <v>1066</v>
      </c>
      <c r="D58" s="5"/>
      <c r="E58" s="5"/>
      <c r="F58" s="7"/>
      <c r="G58" s="26"/>
      <c r="H58" s="26"/>
    </row>
    <row r="59" spans="1:8" s="1" customFormat="1" ht="105.6">
      <c r="A59" s="4"/>
      <c r="B59" s="15">
        <v>1</v>
      </c>
      <c r="C59" s="19" t="s">
        <v>1058</v>
      </c>
      <c r="D59" s="20" t="str">
        <f>D51</f>
        <v>- Kết cấu khung thép hộp gia cường 40x40, gỗ MFC cốt xanh chống ẩm hoặc tương đương, tạo cốt cao độ theo thiết kế
- Bề mặt hoàn thiện: Sàn kính cường lực, mica, poly trong hoặc tương đương, đáy sơn đen bóng
- Bậc thang và thành sân khấu: Gỗ MDF cốt xanh, chống ẩm, bề mặt veneer sơn phủ PU tạo màu theo thiết kế, hoặc vật liệu gỗ tương tư</v>
      </c>
      <c r="E59" s="21" t="s">
        <v>1000</v>
      </c>
      <c r="F59" s="18">
        <v>33.900000000000006</v>
      </c>
      <c r="G59" s="27">
        <v>5200000</v>
      </c>
      <c r="H59" s="28">
        <f>F59*G59</f>
        <v>176280000.00000003</v>
      </c>
    </row>
    <row r="60" spans="1:8" s="1" customFormat="1" ht="26.4">
      <c r="A60" s="4"/>
      <c r="B60" s="15">
        <v>2</v>
      </c>
      <c r="C60" s="19" t="s">
        <v>1060</v>
      </c>
      <c r="D60" s="20">
        <f>D52</f>
        <v>0</v>
      </c>
      <c r="E60" s="21" t="s">
        <v>1000</v>
      </c>
      <c r="F60" s="18">
        <v>33.900000000000006</v>
      </c>
      <c r="G60" s="27">
        <v>3780000</v>
      </c>
      <c r="H60" s="28">
        <f>F60*G60</f>
        <v>128142000.00000001</v>
      </c>
    </row>
    <row r="61" spans="1:8" s="1" customFormat="1" ht="118.8">
      <c r="A61" s="4"/>
      <c r="B61" s="15">
        <v>3</v>
      </c>
      <c r="C61" s="19" t="s">
        <v>1062</v>
      </c>
      <c r="D61" s="20" t="str">
        <f>D53</f>
        <v xml:space="preserve">- Kết cấu phần khung: khung thép hộp 30x30, 40x40mm (hoặc khung gỗ) có chân, khung gia cố vào tường và sàn để gia cố, dựng vách đứng
- Bề mặt: Tấm Kim loại hoặc mika đục lỗ con nhộng, uốn tạo hình 3D  theo thiết kế, sơn tĩnh điện hoàn thiện, bóng mờ, màu sắc theo chỉ định
- Dải đèn Led RGB đổi màu theo tuỳ chỉnh, Bề mặt lắp tấm mika mờ tản sáng
- Tụ đổi nguồn 12V theo công suất của đèn </v>
      </c>
      <c r="E61" s="21" t="s">
        <v>401</v>
      </c>
      <c r="F61" s="18">
        <v>1</v>
      </c>
      <c r="G61" s="27">
        <v>40950000</v>
      </c>
      <c r="H61" s="28">
        <f>F61*G61</f>
        <v>40950000</v>
      </c>
    </row>
    <row r="62" spans="1:8" s="1" customFormat="1" ht="145.19999999999999">
      <c r="A62" s="4"/>
      <c r="B62" s="15">
        <v>4</v>
      </c>
      <c r="C62" s="19" t="s">
        <v>1064</v>
      </c>
      <c r="D62" s="20" t="str">
        <f>D54</f>
        <v>- Khung xương bắt cố định vào trần và sàn hiện trạng.
- Chất liệu lớp cách âm cách nhiệt
- Khung xương Vĩnh Tường 
- Cao su non 10mm   
- Bông AK Polyester 30mm    
- Túi khí cách âm P1    
- Tấm mút xốp cách nhiệt PE-OPP 
- Thạch cao tấm Thái 9mm
- Bề mặt hoàn thiện gỗ MDF cốt xanh chống ẩm, bề mặt melamin đục lỗ tiêu âm. Kết hợp vách bọc mút Hàn Quốc, bề mặt bọc vải nỉ hoàn thiện, màu sắc theo chỉ định</v>
      </c>
      <c r="E62" s="21" t="s">
        <v>1000</v>
      </c>
      <c r="F62" s="18">
        <v>19</v>
      </c>
      <c r="G62" s="27">
        <v>1970000</v>
      </c>
      <c r="H62" s="28">
        <f>F62*G62</f>
        <v>37430000</v>
      </c>
    </row>
    <row r="63" spans="1:8" s="1" customFormat="1" ht="118.8">
      <c r="A63" s="4"/>
      <c r="B63" s="15">
        <v>5</v>
      </c>
      <c r="C63" s="19" t="s">
        <v>1007</v>
      </c>
      <c r="D63" s="20" t="str">
        <f>D55</f>
        <v xml:space="preserve">- Bàn dẫn MC tạo hình theo thiết kế
 - Kết cấu phần khung: khung thép hộp 30x30, 40x40mm (hoặc khung gỗ) tạo chân để ốp
 - Bề mặt: Gỗ MDF cốt xanh, chống ẩm, bo tròn tạo dáng, kết hợp tấm alu, mika hoặc tương đương, sơn phủ Pu inchem hoàn thiện theo màu sắc chỉ định
- Dải đèn Led RGB đổi màu theo tuỳ chỉnh, Bề mặt lắp tấm mika mờ tản sáng
- Tụ đổi nguồn 12V theo công suất của đèn </v>
      </c>
      <c r="E63" s="21"/>
      <c r="F63" s="18">
        <v>12.02</v>
      </c>
      <c r="G63" s="27">
        <v>550000</v>
      </c>
      <c r="H63" s="28">
        <f>F63*G63</f>
        <v>6611000</v>
      </c>
    </row>
    <row r="64" spans="1:8" s="1" customFormat="1" ht="26.4">
      <c r="A64" s="4"/>
      <c r="B64" s="5"/>
      <c r="C64" s="8" t="s">
        <v>1072</v>
      </c>
      <c r="D64" s="5"/>
      <c r="E64" s="5"/>
      <c r="F64" s="7"/>
      <c r="G64" s="26"/>
      <c r="H64" s="26"/>
    </row>
    <row r="65" spans="1:8" s="1" customFormat="1" ht="66">
      <c r="A65" s="4"/>
      <c r="B65" s="15">
        <v>1</v>
      </c>
      <c r="C65" s="19" t="s">
        <v>1058</v>
      </c>
      <c r="D65" s="20" t="s">
        <v>1067</v>
      </c>
      <c r="E65" s="21" t="s">
        <v>1000</v>
      </c>
      <c r="F65" s="18">
        <v>16.32</v>
      </c>
      <c r="G65" s="27">
        <v>3810000</v>
      </c>
      <c r="H65" s="28">
        <f>F65*G65</f>
        <v>62179200</v>
      </c>
    </row>
    <row r="66" spans="1:8" s="1" customFormat="1" ht="145.19999999999999">
      <c r="A66" s="4"/>
      <c r="B66" s="15">
        <v>2</v>
      </c>
      <c r="C66" s="19" t="s">
        <v>1060</v>
      </c>
      <c r="D66" s="20" t="s">
        <v>1068</v>
      </c>
      <c r="E66" s="21" t="s">
        <v>1000</v>
      </c>
      <c r="F66" s="18">
        <v>54.4</v>
      </c>
      <c r="G66" s="27">
        <v>3470000</v>
      </c>
      <c r="H66" s="28">
        <f>F66*G66</f>
        <v>188768000</v>
      </c>
    </row>
    <row r="67" spans="1:8" s="1" customFormat="1" ht="118.8">
      <c r="A67" s="4"/>
      <c r="B67" s="15">
        <v>3</v>
      </c>
      <c r="C67" s="19" t="s">
        <v>1069</v>
      </c>
      <c r="D67" s="20" t="s">
        <v>1070</v>
      </c>
      <c r="E67" s="21" t="s">
        <v>1000</v>
      </c>
      <c r="F67" s="18">
        <v>42.839999999999996</v>
      </c>
      <c r="G67" s="27">
        <v>4170000</v>
      </c>
      <c r="H67" s="28">
        <f>F67*G67</f>
        <v>178642799.99999997</v>
      </c>
    </row>
    <row r="68" spans="1:8" s="1" customFormat="1" ht="39.6">
      <c r="A68" s="4"/>
      <c r="B68" s="15">
        <v>4</v>
      </c>
      <c r="C68" s="19" t="s">
        <v>1064</v>
      </c>
      <c r="D68" s="20" t="s">
        <v>1071</v>
      </c>
      <c r="E68" s="21" t="s">
        <v>1000</v>
      </c>
      <c r="F68" s="18">
        <v>42.839999999999996</v>
      </c>
      <c r="G68" s="27">
        <v>760000</v>
      </c>
      <c r="H68" s="28">
        <f>F68*G68</f>
        <v>32558399.999999996</v>
      </c>
    </row>
    <row r="69" spans="1:8" s="1" customFormat="1" ht="26.4">
      <c r="A69" s="4"/>
      <c r="B69" s="5"/>
      <c r="C69" s="8" t="s">
        <v>1073</v>
      </c>
      <c r="D69" s="5"/>
      <c r="E69" s="5"/>
      <c r="F69" s="7"/>
      <c r="G69" s="26"/>
      <c r="H69" s="26"/>
    </row>
    <row r="70" spans="1:8" s="1" customFormat="1" ht="105.6">
      <c r="A70" s="4"/>
      <c r="B70" s="15">
        <v>1</v>
      </c>
      <c r="C70" s="19" t="s">
        <v>1058</v>
      </c>
      <c r="D70" s="20" t="s">
        <v>1074</v>
      </c>
      <c r="E70" s="21" t="s">
        <v>1000</v>
      </c>
      <c r="F70" s="18">
        <v>9.6000000000000014</v>
      </c>
      <c r="G70" s="27">
        <v>1340000</v>
      </c>
      <c r="H70" s="28">
        <f>F70*G70</f>
        <v>12864000.000000002</v>
      </c>
    </row>
    <row r="71" spans="1:8" s="1" customFormat="1" ht="92.4">
      <c r="A71" s="4"/>
      <c r="B71" s="15">
        <v>2</v>
      </c>
      <c r="C71" s="19" t="s">
        <v>1075</v>
      </c>
      <c r="D71" s="20" t="s">
        <v>1076</v>
      </c>
      <c r="E71" s="21" t="s">
        <v>1000</v>
      </c>
      <c r="F71" s="18">
        <v>39.360000000000007</v>
      </c>
      <c r="G71" s="27">
        <v>4570000</v>
      </c>
      <c r="H71" s="28">
        <f>F71*G71</f>
        <v>179875200.00000003</v>
      </c>
    </row>
    <row r="72" spans="1:8" s="1" customFormat="1" ht="79.2">
      <c r="A72" s="4"/>
      <c r="B72" s="15">
        <v>3</v>
      </c>
      <c r="C72" s="19" t="s">
        <v>1069</v>
      </c>
      <c r="D72" s="20" t="s">
        <v>1077</v>
      </c>
      <c r="E72" s="21" t="s">
        <v>1000</v>
      </c>
      <c r="F72" s="18">
        <v>18.450000000000003</v>
      </c>
      <c r="G72" s="27">
        <v>5510000</v>
      </c>
      <c r="H72" s="28">
        <f>F72*G72</f>
        <v>101659500.00000001</v>
      </c>
    </row>
    <row r="73" spans="1:8" s="1" customFormat="1" ht="26.4">
      <c r="A73" s="4"/>
      <c r="B73" s="15">
        <v>4</v>
      </c>
      <c r="C73" s="19" t="s">
        <v>1078</v>
      </c>
      <c r="D73" s="20"/>
      <c r="E73" s="21" t="s">
        <v>1000</v>
      </c>
      <c r="F73" s="18">
        <v>18.450000000000003</v>
      </c>
      <c r="G73" s="27">
        <v>550000</v>
      </c>
      <c r="H73" s="28">
        <f>F73*G73</f>
        <v>10147500.000000002</v>
      </c>
    </row>
    <row r="74" spans="1:8" s="1" customFormat="1" ht="13.8">
      <c r="A74" s="4"/>
      <c r="B74" s="5"/>
      <c r="C74" s="6"/>
      <c r="D74" s="5"/>
      <c r="E74" s="5"/>
      <c r="F74" s="7"/>
      <c r="G74" s="24" t="s">
        <v>1079</v>
      </c>
      <c r="H74" s="24">
        <f>SUBTOTAL(9,H3:H73)</f>
        <v>8492773600</v>
      </c>
    </row>
    <row r="75" spans="1:8" s="1" customFormat="1" ht="13.8">
      <c r="A75" s="2"/>
      <c r="B75" s="35"/>
      <c r="C75" s="36"/>
      <c r="D75" s="35"/>
      <c r="E75" s="35"/>
      <c r="F75" s="37"/>
      <c r="G75" s="38"/>
      <c r="H75" s="38"/>
    </row>
    <row r="76" spans="1:8" s="1" customFormat="1" ht="13.8">
      <c r="A76" s="2"/>
      <c r="B76" s="35"/>
      <c r="C76" s="36"/>
      <c r="D76" s="35"/>
      <c r="E76" s="35"/>
      <c r="F76" s="37"/>
      <c r="G76" s="38"/>
      <c r="H76" s="38"/>
    </row>
    <row r="78" spans="1:8" s="9" customFormat="1" ht="15.6">
      <c r="B78" s="10"/>
      <c r="E78" s="31"/>
      <c r="F78" s="32"/>
      <c r="G78" s="33" t="s">
        <v>1109</v>
      </c>
      <c r="H78" s="34">
        <v>16076297545</v>
      </c>
    </row>
    <row r="79" spans="1:8" s="9" customFormat="1" ht="15.6">
      <c r="B79" s="10"/>
      <c r="E79" s="31"/>
      <c r="F79" s="32"/>
      <c r="G79" s="33" t="s">
        <v>1110</v>
      </c>
      <c r="H79" s="34">
        <v>4008678491</v>
      </c>
    </row>
    <row r="80" spans="1:8" s="9" customFormat="1" ht="15.6">
      <c r="B80" s="10"/>
      <c r="C80" s="13"/>
      <c r="E80" s="31"/>
      <c r="F80" s="32"/>
      <c r="G80" s="33" t="s">
        <v>1111</v>
      </c>
      <c r="H80" s="34">
        <f>H78+H79</f>
        <v>20084976036</v>
      </c>
    </row>
    <row r="81" spans="2:8" s="9" customFormat="1" ht="15.6">
      <c r="B81" s="10"/>
      <c r="C81" s="12"/>
      <c r="E81" s="11"/>
      <c r="F81" s="10"/>
      <c r="G81" s="29"/>
      <c r="H81" s="29"/>
    </row>
    <row r="82" spans="2:8" s="9" customFormat="1" ht="15.6">
      <c r="B82" s="10"/>
      <c r="C82" s="12"/>
      <c r="E82" s="11"/>
      <c r="F82" s="10"/>
      <c r="G82" s="29"/>
      <c r="H82" s="29"/>
    </row>
    <row r="83" spans="2:8" s="9" customFormat="1" ht="15.6">
      <c r="B83" s="10"/>
      <c r="C83" s="12"/>
      <c r="E83" s="11"/>
      <c r="F83" s="10"/>
      <c r="G83" s="29"/>
      <c r="H83" s="29"/>
    </row>
    <row r="84" spans="2:8" s="9" customFormat="1" ht="15.6">
      <c r="B84" s="10"/>
      <c r="C84" s="12"/>
      <c r="E84" s="11"/>
      <c r="F84" s="10"/>
      <c r="G84" s="29"/>
      <c r="H84" s="29"/>
    </row>
    <row r="85" spans="2:8" s="9" customFormat="1" ht="15.6">
      <c r="B85" s="10"/>
      <c r="C85" s="12"/>
      <c r="E85" s="11"/>
      <c r="F85" s="10"/>
      <c r="G85" s="29"/>
      <c r="H85" s="29"/>
    </row>
    <row r="86" spans="2:8" s="9" customFormat="1" ht="15.6">
      <c r="B86" s="10"/>
      <c r="E86" s="11"/>
      <c r="F86" s="10"/>
      <c r="G86" s="29"/>
      <c r="H86" s="29"/>
    </row>
    <row r="87" spans="2:8" s="9" customFormat="1" ht="15.6">
      <c r="B87" s="10"/>
      <c r="E87" s="11"/>
      <c r="F87" s="10"/>
      <c r="G87" s="29"/>
      <c r="H87" s="29"/>
    </row>
    <row r="88" spans="2:8" s="9" customFormat="1" ht="15.6">
      <c r="B88" s="10"/>
      <c r="E88" s="11"/>
      <c r="F88" s="14"/>
      <c r="G88" s="29"/>
      <c r="H88" s="29"/>
    </row>
  </sheetData>
  <pageMargins left="0.70866141732283472" right="0.70866141732283472" top="0.74803149606299213"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TổngHợp</vt:lpstr>
      <vt:lpstr>ĐX giảm khối lượng</vt:lpstr>
      <vt:lpstr>STUDIO</vt:lpstr>
      <vt:lpstr>HE THONG KHAC</vt:lpstr>
      <vt:lpstr>THAO DO - VAN CHUYEN</vt:lpstr>
      <vt:lpstr>DECOR</vt:lpstr>
      <vt:lpstr>Decor (2023)</vt:lpstr>
      <vt:lpstr>a0</vt:lpstr>
      <vt:lpstr>DECOR!Print_Area</vt:lpstr>
      <vt:lpstr>'HE THONG KHAC'!Print_Area</vt:lpstr>
      <vt:lpstr>STUDIO!Print_Area</vt:lpstr>
      <vt:lpstr>TổngHợp!Print_Area</vt:lpstr>
      <vt:lpstr>'THAO DO - VAN CHUYEN'!Print_Area</vt:lpstr>
      <vt:lpstr>DECOR!Print_Titles</vt:lpstr>
      <vt:lpstr>'ĐX giảm khối lượng'!Print_Titles</vt:lpstr>
      <vt:lpstr>STUDIO!Print_Titles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 Duy Khoa</dc:creator>
  <cp:lastModifiedBy>khoa tran</cp:lastModifiedBy>
  <cp:lastPrinted>2024-07-04T09:18:59Z</cp:lastPrinted>
  <dcterms:created xsi:type="dcterms:W3CDTF">2024-04-16T03:01:53Z</dcterms:created>
  <dcterms:modified xsi:type="dcterms:W3CDTF">2024-10-11T09:09:58Z</dcterms:modified>
</cp:coreProperties>
</file>